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1640" windowHeight="5415" firstSheet="9" activeTab="13"/>
  </bookViews>
  <sheets>
    <sheet name="sua  mau an tuyen khong ro 9" sheetId="1" state="hidden" r:id="rId1"/>
    <sheet name="Khai báo" sheetId="2" r:id="rId2"/>
    <sheet name="VIỆC-MẪU 1.THA-CĐ" sheetId="3" r:id="rId3"/>
    <sheet name="PTTC MẪU 1.THA-CĐ" sheetId="4" r:id="rId4"/>
    <sheet name="VIỆC-MẪU 2.THA-TĐ" sheetId="5" r:id="rId5"/>
    <sheet name="PTTC MẪU 2.THA-TĐ" sheetId="6" r:id="rId6"/>
    <sheet name="MAU 1+2" sheetId="7" r:id="rId7"/>
    <sheet name="TIỀN-MẪU 3.THA-CĐ" sheetId="8" r:id="rId8"/>
    <sheet name="PTTC MẪU 3.THA-CĐ" sheetId="9" r:id="rId9"/>
    <sheet name="TIỀN-MẪU 4.THA-TĐ" sheetId="10" r:id="rId10"/>
    <sheet name="PTTC MẪU 4.THA-TĐ" sheetId="11" r:id="rId11"/>
    <sheet name="TIỀN THEO ĐT-MẪU5" sheetId="12" r:id="rId12"/>
    <sheet name="VIỆC CHV-MẪU 6" sheetId="13" r:id="rId13"/>
    <sheet name="TIỀN CHV-MẪU 7" sheetId="14" r:id="rId14"/>
    <sheet name="MIỄN, GIẢM 8" sheetId="15" r:id="rId15"/>
    <sheet name="Án tuyên không rõ 9" sheetId="16" r:id="rId16"/>
    <sheet name="cưỡng chế 10" sheetId="17" r:id="rId17"/>
    <sheet name="khiếu nại 11" sheetId="18" r:id="rId18"/>
    <sheet name="tố cáo 12" sheetId="19" r:id="rId19"/>
    <sheet name="giám sát 15" sheetId="20" r:id="rId20"/>
    <sheet name="kiểm sát 16" sheetId="21" r:id="rId21"/>
    <sheet name="kháng nghị 17" sheetId="22" r:id="rId22"/>
    <sheet name="bồi thường 18" sheetId="23" r:id="rId23"/>
  </sheets>
  <externalReferences>
    <externalReference r:id="rId26"/>
    <externalReference r:id="rId27"/>
  </externalReferences>
  <definedNames/>
  <calcPr fullCalcOnLoad="1"/>
</workbook>
</file>

<file path=xl/sharedStrings.xml><?xml version="1.0" encoding="utf-8"?>
<sst xmlns="http://schemas.openxmlformats.org/spreadsheetml/2006/main" count="2710" uniqueCount="510">
  <si>
    <t>I</t>
  </si>
  <si>
    <t>II</t>
  </si>
  <si>
    <t>Số việc</t>
  </si>
  <si>
    <t xml:space="preserve"> </t>
  </si>
  <si>
    <t>NGƯỜI LẬP BIỂU</t>
  </si>
  <si>
    <t>A</t>
  </si>
  <si>
    <t>Chia ra:</t>
  </si>
  <si>
    <t>Trang số: 01</t>
  </si>
  <si>
    <t>Đơn vị tính: Việc</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</si>
  <si>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</si>
  <si>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</si>
  <si>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</si>
  <si>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</si>
  <si>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</si>
  <si>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</si>
  <si>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</si>
  <si>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</si>
  <si>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</si>
  <si>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</si>
  <si>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</si>
  <si>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</si>
  <si>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</si>
  <si>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</si>
  <si>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</si>
  <si>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</si>
  <si>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Tổng số</t>
  </si>
  <si>
    <t>….</t>
  </si>
  <si>
    <t>Tổng số</t>
  </si>
  <si>
    <t xml:space="preserve">                    A</t>
  </si>
  <si>
    <t>Tổng số</t>
  </si>
  <si>
    <t xml:space="preserve">CHIA THEO CƠ QUAN THI HÀNH ÁN VÀ CHẤP HÀNH VIÊN </t>
  </si>
  <si>
    <t xml:space="preserve">         CỤC TRƯỞNG (CHI CỤC TRƯỞNG)</t>
  </si>
  <si>
    <t>Ghi chú:</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</si>
  <si>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</si>
  <si>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</si>
  <si>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</si>
  <si>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</si>
  <si>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</si>
  <si>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</si>
  <si>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</si>
  <si>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</si>
  <si>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</si>
  <si>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</si>
  <si>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</si>
  <si>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</si>
  <si>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</si>
  <si>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</si>
  <si>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</si>
  <si>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</si>
  <si>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</si>
  <si>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với số việc ủy thác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</si>
  <si>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</si>
  <si>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</si>
  <si>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</si>
  <si>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</si>
  <si>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</si>
  <si>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</si>
  <si>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</si>
  <si>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</si>
  <si>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</si>
  <si>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</si>
  <si>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</si>
  <si>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</si>
  <si>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</si>
  <si>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</si>
  <si>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</si>
  <si>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</si>
  <si>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</si>
  <si>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</si>
  <si>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</si>
  <si>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</si>
  <si>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</si>
  <si>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</si>
  <si>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</si>
  <si>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</si>
  <si>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</si>
  <si>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</si>
  <si>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</si>
  <si>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</si>
  <si>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</si>
  <si>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</si>
  <si>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</si>
  <si>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</si>
  <si>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Cục Thi hành án DS</t>
  </si>
  <si>
    <t>10</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</si>
  <si>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</si>
  <si>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</si>
  <si>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</si>
  <si>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</si>
  <si>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</si>
  <si>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</si>
  <si>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</si>
  <si>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</si>
  <si>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</si>
  <si>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</si>
  <si>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</si>
  <si>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</si>
  <si>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</si>
  <si>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</si>
  <si>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</si>
  <si>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</si>
  <si>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</si>
  <si>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</si>
  <si>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</si>
  <si>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</si>
  <si>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</si>
  <si>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</si>
  <si>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</si>
  <si>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</si>
  <si>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</si>
  <si>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</si>
  <si>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</si>
  <si>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</si>
  <si>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</si>
  <si>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</si>
  <si>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</si>
  <si>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</si>
  <si>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</si>
  <si>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</si>
  <si>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</si>
  <si>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</si>
  <si>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</si>
  <si>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</si>
  <si>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</si>
  <si>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</si>
  <si>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</si>
  <si>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</si>
  <si>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</si>
  <si>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</si>
  <si>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</si>
  <si>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</si>
  <si>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</si>
  <si>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</si>
  <si>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</si>
  <si>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</si>
  <si>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</si>
  <si>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</si>
  <si>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</si>
  <si>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</si>
  <si>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</si>
  <si>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</si>
  <si>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</si>
  <si>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</si>
  <si>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</si>
  <si>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</si>
  <si>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</si>
  <si>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</si>
  <si>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</si>
  <si>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</si>
  <si>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</si>
  <si>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</si>
  <si>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</si>
  <si>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</si>
  <si>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</si>
  <si>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</si>
  <si>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</si>
  <si>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</si>
  <si>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</si>
  <si>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</si>
  <si>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</si>
  <si>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</si>
  <si>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NGƯỜI LẬP BIỂU                                                                                                          CỤC TRƯỞNG (CHI CỤC TRƯỞNG)</t>
  </si>
  <si>
    <t>PHÂN TÍCH MỘT SỐ CHỈ TIÊU
VIỆC THI HÀNH ÁN DÂN SỰ THEO YÊU  CẦU</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</si>
  <si>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</si>
  <si>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</si>
  <si>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</si>
  <si>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</si>
  <si>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</si>
  <si>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</si>
  <si>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</si>
  <si>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</si>
  <si>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</si>
  <si>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</si>
  <si>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</si>
  <si>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</si>
  <si>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</si>
  <si>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</si>
  <si>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</si>
  <si>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</si>
  <si>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</si>
  <si>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</si>
  <si>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</si>
  <si>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</si>
  <si>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</si>
  <si>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t>Thu cho Ngân sách nhà nước, tổ chức, cá nhân được thi hành án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</si>
  <si>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</si>
  <si>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</si>
  <si>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</si>
  <si>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</si>
  <si>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</si>
  <si>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</si>
  <si>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</si>
  <si>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</si>
  <si>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</si>
  <si>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</si>
  <si>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</si>
  <si>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</si>
  <si>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</si>
  <si>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</si>
  <si>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</si>
  <si>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Biểu số: 11/TK-THA</t>
  </si>
  <si>
    <t>Đơn vị gửi báo cáo….……………</t>
  </si>
  <si>
    <t>Đơn vị nhận báo cáo…….…….…..</t>
  </si>
  <si>
    <t xml:space="preserve"> Ngày nhận báo cáo:………………...…</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</si>
  <si>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</si>
  <si>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</si>
  <si>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</si>
  <si>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</si>
  <si>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</si>
  <si>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</si>
  <si>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</si>
  <si>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</si>
  <si>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</si>
  <si>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</si>
  <si>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</si>
  <si>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</si>
  <si>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</si>
  <si>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</si>
  <si>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</si>
  <si>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</si>
  <si>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</si>
  <si>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 xml:space="preserve">   NGƯỜI LẬP BIỂU</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</si>
  <si>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</si>
  <si>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</si>
  <si>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</si>
  <si>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</si>
  <si>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</si>
  <si>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Đơn vị gửi báo cáo………………</t>
  </si>
  <si>
    <t>Đơn vị nhận báo cáo………….…..</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</si>
  <si>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</si>
  <si>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</si>
  <si>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</si>
  <si>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</si>
  <si>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</si>
  <si>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</si>
  <si>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</si>
  <si>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</si>
  <si>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</si>
  <si>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</si>
  <si>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</si>
  <si>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việc năm trước chuyển sang</t>
  </si>
  <si>
    <t>Số việc mới nhận</t>
  </si>
  <si>
    <t xml:space="preserve">Số việc tố cáo hành vi và quyết định của CHV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</si>
  <si>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</si>
  <si>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</si>
  <si>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</si>
  <si>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</si>
  <si>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</si>
  <si>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</si>
  <si>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</si>
  <si>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Khác</t>
  </si>
  <si>
    <t xml:space="preserve">Cục Thi hành án dân sự </t>
  </si>
  <si>
    <r>
      <t>Số việc tiếp nhận</t>
    </r>
    <r>
      <rPr>
        <sz val="9"/>
        <rFont val="Times New Roman"/>
        <family val="1"/>
      </rPr>
      <t xml:space="preserve"> (Việc)</t>
    </r>
  </si>
  <si>
    <r>
      <t xml:space="preserve">Kết quả giải quyết số việc thuộc thẩm quyền </t>
    </r>
    <r>
      <rPr>
        <sz val="9"/>
        <rFont val="Times New Roman"/>
        <family val="1"/>
      </rPr>
      <t>(Viêc)</t>
    </r>
    <r>
      <rPr>
        <b/>
        <sz val="9"/>
        <rFont val="Times New Roman"/>
        <family val="1"/>
      </rPr>
      <t xml:space="preserve"> </t>
    </r>
  </si>
  <si>
    <r>
      <rPr>
        <b/>
        <sz val="9"/>
        <rFont val="Times New Roman"/>
        <family val="1"/>
      </rPr>
      <t>Số việc tiếp nhận</t>
    </r>
    <r>
      <rPr>
        <sz val="9"/>
        <rFont val="Times New Roman"/>
        <family val="1"/>
      </rPr>
      <t xml:space="preserve"> (Việc)</t>
    </r>
  </si>
  <si>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</si>
  <si>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</si>
  <si>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</si>
  <si>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</si>
  <si>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</si>
  <si>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</si>
  <si>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Số mới nhận</t>
  </si>
  <si>
    <t>Số đơn mới nhận</t>
  </si>
  <si>
    <t>KHIẾU NẠI VÀ GIẢI QUYẾT</t>
  </si>
  <si>
    <t xml:space="preserve"> KHIẾU NẠI TRONG THI HÀNH ÁN DÂN SỰ</t>
  </si>
  <si>
    <t>TỐ CÁO VÀ GIẢI QUYẾT 
TỐ CÁO TRONG THI HÀNH ÁN DÂN SỰ</t>
  </si>
  <si>
    <r>
      <rPr>
        <b/>
        <sz val="9"/>
        <rFont val="Times New Roman"/>
        <family val="1"/>
      </rPr>
      <t>Tổng số đơn tiếp nhận</t>
    </r>
    <r>
      <rPr>
        <sz val="9"/>
        <rFont val="Times New Roman"/>
        <family val="1"/>
      </rPr>
      <t xml:space="preserve">
(Đơn)</t>
    </r>
  </si>
  <si>
    <t xml:space="preserve">                    Đơn vị tính: Việc, Đơn</t>
  </si>
  <si>
    <t xml:space="preserve">                Đơn vị tính: Việc và Đơn</t>
  </si>
  <si>
    <t>Ban hành theo TT số: 08/2015/TT-BTP</t>
  </si>
  <si>
    <t>ngày 26 tháng 6 năm 2015</t>
  </si>
  <si>
    <t>Truy thu</t>
  </si>
  <si>
    <t xml:space="preserve">
Số KN hành vi và QĐ của Chấp hành viên
</t>
  </si>
  <si>
    <t>Số tạm đình chỉ thi hành án (Điều 49 Luật Thi hành án dân sự)</t>
  </si>
  <si>
    <t>Số đình chỉ thi hành án (Điều 50 Luật Thi hành án dân sự)</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</si>
  <si>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</si>
  <si>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</si>
  <si>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</si>
  <si>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</si>
  <si>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Số  tạm đình chỉ thi hành án (Điều 49 Luật Thi hành án dân sự)</t>
  </si>
  <si>
    <t>Số  chưa có điều kiện thi hành (Điều 44a Luật Thi hành án dân sự)</t>
  </si>
  <si>
    <r>
      <rPr>
        <b/>
        <sz val="9"/>
        <rFont val="Times New Roman"/>
        <family val="1"/>
      </rPr>
      <t>Kết quả giải quyết số việc thuộc thẩm quyền</t>
    </r>
    <r>
      <rPr>
        <sz val="9"/>
        <rFont val="Times New Roman"/>
        <family val="1"/>
      </rPr>
      <t xml:space="preserve"> (Việc)</t>
    </r>
  </si>
  <si>
    <r>
      <t xml:space="preserve">Tổng số đơn tiếp nhận
</t>
    </r>
    <r>
      <rPr>
        <sz val="8"/>
        <rFont val="Times New Roman"/>
        <family val="1"/>
      </rPr>
      <t>(Đơn)</t>
    </r>
    <r>
      <rPr>
        <b/>
        <sz val="8"/>
        <rFont val="Times New Roman"/>
        <family val="1"/>
      </rPr>
      <t xml:space="preserve">
</t>
    </r>
  </si>
  <si>
    <t xml:space="preserve">Số việc tố cáo hành vi và quyết định của Thủ trưởng cơ quan THA
</t>
  </si>
  <si>
    <t>Số hoãn thi hành án (Điều 48 Luật Thi hành án dân sự )</t>
  </si>
  <si>
    <t xml:space="preserve"> Số chưa có điều kiện thi hành ( Điều 44a Luật Thi hành án dân sự)</t>
  </si>
  <si>
    <t>Tiêu chí khai báo</t>
  </si>
  <si>
    <t>Nội dung khai báo</t>
  </si>
  <si>
    <t>Stt</t>
  </si>
  <si>
    <t>Kỳ báo cáo</t>
  </si>
  <si>
    <t>Đơn vị báo cáo:</t>
  </si>
  <si>
    <t>Đơn vị nhận báo cáo:</t>
  </si>
  <si>
    <t>Tổng Cục Thi hành án dân sự.</t>
  </si>
  <si>
    <t>Đơn vị tính (về giá trị):</t>
  </si>
  <si>
    <t>1.000 đồng</t>
  </si>
  <si>
    <t>Địa danh, ngày tháng năm báo cáo:</t>
  </si>
  <si>
    <t>Lãnh đạo ký (viết chữ in hoa):</t>
  </si>
  <si>
    <t>CỤC TRƯỞNG</t>
  </si>
  <si>
    <t>Ngày nhận báo cáo:</t>
  </si>
  <si>
    <t>Đơn vị  nhận báo cáo:</t>
  </si>
  <si>
    <t xml:space="preserve">Đơn vị báo cáo: </t>
  </si>
  <si>
    <t>Đơn vị  báo cáo:</t>
  </si>
  <si>
    <t xml:space="preserve">          Đơn vị tính: Việc                         </t>
  </si>
  <si>
    <t xml:space="preserve">    CỤC TRƯỞNG </t>
  </si>
  <si>
    <t xml:space="preserve"> CỤC TRƯỞNG</t>
  </si>
  <si>
    <t>Tổng
số</t>
  </si>
  <si>
    <t>Chia theo bản án, quyết định</t>
  </si>
  <si>
    <t>Ma túy</t>
  </si>
  <si>
    <t>Chia ra</t>
  </si>
  <si>
    <t>Hành
chính</t>
  </si>
  <si>
    <t>Hôn nhân
và gia đình</t>
  </si>
  <si>
    <t>Kinh doanh, thương mại</t>
  </si>
  <si>
    <t>14. THẠNH HÓA</t>
  </si>
  <si>
    <t>15. THỦ THỪA</t>
  </si>
  <si>
    <t>16. VĨNH HƯNG</t>
  </si>
  <si>
    <t>14. THẠNH HOÁ</t>
  </si>
  <si>
    <r>
      <t xml:space="preserve">Số lượng </t>
    </r>
    <r>
      <rPr>
        <sz val="14"/>
        <rFont val="Times New Roman"/>
        <family val="1"/>
      </rPr>
      <t>(1.000 VN đồng)</t>
    </r>
  </si>
  <si>
    <t>1.9</t>
  </si>
  <si>
    <r>
      <t xml:space="preserve">
Số lượng </t>
    </r>
    <r>
      <rPr>
        <sz val="14"/>
        <rFont val="Times New Roman"/>
        <family val="1"/>
      </rPr>
      <t>(việc)</t>
    </r>
    <r>
      <rPr>
        <b/>
        <sz val="14"/>
        <rFont val="Times New Roman"/>
        <family val="1"/>
      </rPr>
      <t xml:space="preserve">
</t>
    </r>
  </si>
  <si>
    <r>
      <t>Tỷ lệ % =</t>
    </r>
    <r>
      <rPr>
        <sz val="10"/>
        <rFont val="Times New Roman"/>
        <family val="1"/>
      </rPr>
      <t xml:space="preserve"> (Xong+đình chỉ + giảm)/Có điều kiện *100%</t>
    </r>
  </si>
  <si>
    <t>Đối chiếu
3+4-5</t>
  </si>
  <si>
    <t>Đặng Phan Thiết</t>
  </si>
  <si>
    <t>Bùi Phú Hưng</t>
  </si>
  <si>
    <t>Nguyễn Văn Tài</t>
  </si>
  <si>
    <t>Đỗ Thị Kim Ngân</t>
  </si>
  <si>
    <t>…..</t>
  </si>
  <si>
    <t>Biểu số: 01+02/TK-THA</t>
  </si>
  <si>
    <t>Chủ động và theo đơn yêu cầu thi hành án</t>
  </si>
  <si>
    <t>Đoàn Thị Kim Thơ</t>
  </si>
  <si>
    <t>1. ĐẶNG PHAN THIẾT</t>
  </si>
  <si>
    <t>Lê Văn Chuộng</t>
  </si>
  <si>
    <t>Nguyễn Mạnh Cường</t>
  </si>
  <si>
    <t xml:space="preserve">  CỤC TRƯỞNG</t>
  </si>
  <si>
    <t>Võ Xuân Lam</t>
  </si>
  <si>
    <t>Nguyễn Văn Gấu</t>
  </si>
  <si>
    <t xml:space="preserve">              NGƯỜI LẬP BIỂU                                                                                                </t>
  </si>
  <si>
    <t xml:space="preserve">                                         NGƯỜI LẬP BIỂU</t>
  </si>
  <si>
    <t>Cục THADS tỉnh Long An - 01ĐV.</t>
  </si>
  <si>
    <t xml:space="preserve">
Tổng số chuyển
kỳ sau</t>
  </si>
  <si>
    <t>Tạm dừng THA để GQKN</t>
  </si>
  <si>
    <t>2. BÙI PHÚ HƯNG</t>
  </si>
  <si>
    <t>3. NGUYỄN VĂN TÀI</t>
  </si>
  <si>
    <t>4. LÊ VĂN CHUỘNG</t>
  </si>
  <si>
    <t>7. ĐỖ THỊ KIM NGÂN</t>
  </si>
  <si>
    <t>8. NGUYỄN MẠNH CƯỜNG</t>
  </si>
  <si>
    <t>11</t>
  </si>
  <si>
    <t>12</t>
  </si>
  <si>
    <t>13</t>
  </si>
  <si>
    <t>13. BÙI THỊ THANH LAM</t>
  </si>
  <si>
    <t>Bùi Thị Thanh Lam</t>
  </si>
  <si>
    <t>06 Tháng / Năm 2018</t>
  </si>
  <si>
    <t>5. VÕ VĂN XUÂN</t>
  </si>
  <si>
    <t>Võ Văn Xuân</t>
  </si>
  <si>
    <t>6. NGUYỄN VĂN GẤU</t>
  </si>
  <si>
    <t>9. Lê Đức Thọ</t>
  </si>
  <si>
    <t>9. LÊ ĐỨC THỌ</t>
  </si>
  <si>
    <t>Lê Đức Thọ</t>
  </si>
  <si>
    <t>10. BÙI THỊ THANH LAM</t>
  </si>
  <si>
    <t>10.BÙI THỊ THANH LAM</t>
  </si>
  <si>
    <t>11. ĐOÀN THỊ KIM THƠ</t>
  </si>
  <si>
    <t>11.ĐOÀN THỊ KIM THƠ</t>
  </si>
  <si>
    <t>11. BÙI THỊ KIM THƠ</t>
  </si>
  <si>
    <t>12. TRƯƠNG TẤN XUÂN HẢI</t>
  </si>
  <si>
    <t>13.</t>
  </si>
  <si>
    <t xml:space="preserve">13. </t>
  </si>
  <si>
    <t>Trương Tấn Xuân Hải</t>
  </si>
  <si>
    <t>Bùi Thị Kim Thơ</t>
  </si>
  <si>
    <t xml:space="preserve">              Phạm Vũ Long</t>
  </si>
  <si>
    <t>Phạm Vũ Long</t>
  </si>
  <si>
    <t xml:space="preserve">                                           Phạm Vũ Long</t>
  </si>
  <si>
    <t>Biểu số: 08/TK-THA</t>
  </si>
  <si>
    <t>Đơn vị gửi báo cáo:</t>
  </si>
  <si>
    <t>Ngày nhận báo cáo:……………………</t>
  </si>
  <si>
    <t xml:space="preserve">  Đơn vị tính: Việc  và  1.000VN đồng</t>
  </si>
  <si>
    <t>Tổng số việc và số tiền đã  đề nghị Tòa án xét miễn, giảm nghĩa vụ thi hành án dân sự</t>
  </si>
  <si>
    <t>Số việc và tiền  đã  đề nghị Tòa án xét
miễn nghĩa vụ thi hành án dân sự
 và kết quả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</si>
  <si>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</si>
  <si>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</si>
  <si>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</si>
  <si>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</si>
  <si>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</si>
  <si>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</si>
  <si>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</si>
  <si>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 xml:space="preserve">    NGƯỜI LẬP BIỂU</t>
  </si>
  <si>
    <t>(ký, họ tên)</t>
  </si>
  <si>
    <t xml:space="preserve">               Phạm Vũ Long</t>
  </si>
  <si>
    <t xml:space="preserve">SỐ VIỆC, SỐ TIỀN TRONG CÁC BẢN ÁN, QUYẾT ĐỊNH
 TOÀ ÁN TUYÊN KHÔNG RÕ, CÓ SAI SÓT, CƠ QUAN
 THI HÀNH ÁN ĐÃ YÊU CẦU GIẢI THÍCH, KIẾN NGHỊ 
VÀ KẾT QUẢ TRẢ LỜI CỦA TÒA ÁN CÓ THẨM QUYỀN
</t>
  </si>
  <si>
    <t>Đơn vị tính Việc và 1.000 VN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</si>
  <si>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</si>
  <si>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</si>
  <si>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yêu cầu đính chính, giải thích</t>
  </si>
  <si>
    <t>Kết quả trả lời của cơ quan có
thẩm quyền</t>
  </si>
  <si>
    <t xml:space="preserve">Tổng số tiền đã yêu cầu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</si>
  <si>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</si>
  <si>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</si>
  <si>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</si>
  <si>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</si>
  <si>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</si>
  <si>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</si>
  <si>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</si>
  <si>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</si>
  <si>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14</t>
  </si>
  <si>
    <t>( ký, họ tên, đóng dấu)</t>
  </si>
  <si>
    <t>Biểu số: 10/TK-THA</t>
  </si>
  <si>
    <t xml:space="preserve">SỐ VIỆC CƯỠNG CHẾ THI HÀNH ÁN
</t>
  </si>
  <si>
    <t>Ngày nhận báo cáo:………………...…</t>
  </si>
  <si>
    <t xml:space="preserve">
Tổng số việc
</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</si>
  <si>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</si>
  <si>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</si>
  <si>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</si>
  <si>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</si>
  <si>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</si>
  <si>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</si>
  <si>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</si>
  <si>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</si>
  <si>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</si>
  <si>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</si>
  <si>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</si>
  <si>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</si>
  <si>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 xml:space="preserve">   - Đối với Chi cục Thi hành án dân sự chỉ thống kê số chung của Chi cục; </t>
  </si>
  <si>
    <t xml:space="preserve">   - Cột 1= cột 2+cột 3+ cột 4; cột 5= cột 6+cột 7+cột 8+ cột 9; cột 1= cột 5.</t>
  </si>
  <si>
    <t>Biểu số: 15/TK-THA</t>
  </si>
  <si>
    <r>
      <t xml:space="preserve">SỐ CUỘC GIÁM SÁT VÀ KẾT QUẢ </t>
    </r>
    <r>
      <rPr>
        <i/>
        <sz val="13"/>
        <rFont val="Times New Roman"/>
        <family val="1"/>
      </rPr>
      <t xml:space="preserve">
</t>
    </r>
  </si>
  <si>
    <t>Đơn vị gửi báo cáo…....……....…..…….</t>
  </si>
  <si>
    <t>THỰC HIỆN KẾT LUẬN GIÁM SÁT</t>
  </si>
  <si>
    <t>Đơn vị nhận báo cáo…..........……….…..</t>
  </si>
  <si>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</si>
  <si>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</si>
  <si>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</si>
  <si>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</si>
  <si>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</si>
  <si>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</si>
  <si>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</si>
  <si>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</si>
  <si>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</si>
  <si>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</si>
  <si>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</si>
  <si>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</si>
  <si>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</si>
  <si>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Tổng cộng</t>
  </si>
  <si>
    <t xml:space="preserve">  NGƯỜI LẬP BIỂU</t>
  </si>
  <si>
    <t>( ký, họ tên)</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</si>
  <si>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</si>
  <si>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</si>
  <si>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</si>
  <si>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</si>
  <si>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</si>
  <si>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SỐ CUỘC KIỂM SÁT 
 VÀ KẾT QUẢ THỰC HIỆN KẾT LUẬN KIỂM SÁT
</t>
  </si>
  <si>
    <t>Đơn vị gửi báo cáo………….……………</t>
  </si>
  <si>
    <t>Đơn vị nhận báo cáo………..……….…..</t>
  </si>
  <si>
    <t xml:space="preserve">            Đơn vị tính: Cuộc kiểm sát</t>
  </si>
  <si>
    <t xml:space="preserve">
Tổng số
</t>
  </si>
  <si>
    <t>Chia theo cơ quan kiểm sát</t>
  </si>
  <si>
    <t>Chia theo kết quả kiểm sát</t>
  </si>
  <si>
    <t xml:space="preserve"> Viện KSND
tối cao</t>
  </si>
  <si>
    <t xml:space="preserve"> Viện KSND
cấp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</si>
  <si>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</si>
  <si>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</si>
  <si>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</si>
  <si>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</si>
  <si>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</si>
  <si>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</si>
  <si>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</si>
  <si>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xml:space="preserve"> CỤC TRƯỞNG </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</si>
  <si>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</si>
  <si>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</si>
  <si>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</si>
  <si>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</si>
  <si>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 xml:space="preserve">SỐ VIỆC, SỐ TIỀN TRONG CÁC BẢN ÁN, QUYẾT ĐỊNH CÓ KHÁNG NGHỊ  VÀ KẾT QUẢ XỬ LÝ KHÁNG NGHỊ
 CỦA TOÀ ÁN VÀ VIỆN KIỂM SÁT
</t>
  </si>
  <si>
    <t>Ngày nhận báo cáo:….……………...…</t>
  </si>
  <si>
    <t>Đơn vị tính: Việc và 1.000 VN đồng</t>
  </si>
  <si>
    <t xml:space="preserve">Số
 việc 
có kháng nghị
</t>
  </si>
  <si>
    <t xml:space="preserve"> Số
 tiền
có
kháng
 nghị
</t>
  </si>
  <si>
    <t>Số việc và số tiền do Tòa án kháng nghị</t>
  </si>
  <si>
    <t>Số việc và số tiền do Viện kiểm sát kháng nghị</t>
  </si>
  <si>
    <t>Số việc và số tiền có kháng nghị</t>
  </si>
  <si>
    <t xml:space="preserve">Số việc và số tiền có
kháng nghị đã được giải quyết </t>
  </si>
  <si>
    <t>Số việc và số tiền có
kháng nghị</t>
  </si>
  <si>
    <t>Số
 việc</t>
  </si>
  <si>
    <t>Số
 tiền</t>
  </si>
  <si>
    <t>Chấp nhận
toàn bộ</t>
  </si>
  <si>
    <t>Chấp nhận
một phần</t>
  </si>
  <si>
    <t>Không chấp nhận</t>
  </si>
  <si>
    <t>Số 
việc</t>
  </si>
  <si>
    <t xml:space="preserve">Chấp nhận một phần </t>
  </si>
  <si>
    <t xml:space="preserve">Không chấp nhận </t>
  </si>
  <si>
    <t xml:space="preserve">   CỤC TRƯỞNG</t>
  </si>
  <si>
    <t>-Cột 1= cột 3+cột 11; cột 2= cột 4+cột 12.</t>
  </si>
  <si>
    <t>Biểu số: 18/TK-THA</t>
  </si>
  <si>
    <t>SỐ VIỆC, SỐ TIỀN BỒI THƯỜNG  NHÀ NƯỚC</t>
  </si>
  <si>
    <t xml:space="preserve"> Đơn vị gửi báo cáo:</t>
  </si>
  <si>
    <t>TRONG THI HÀNH ÁN DÂN SỰ</t>
  </si>
  <si>
    <t xml:space="preserve">Số việc và số tiền bồi thường của Nhà nước trong THADS được thụ lý </t>
  </si>
  <si>
    <t>Kết quả giải quyết</t>
  </si>
  <si>
    <t xml:space="preserve">Tổng số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</si>
  <si>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</si>
  <si>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</si>
  <si>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</si>
  <si>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</si>
  <si>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</si>
  <si>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</si>
  <si>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</si>
  <si>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</si>
  <si>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</si>
  <si>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</si>
  <si>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CỤC TRƯỞNG </t>
  </si>
  <si>
    <t>SỐ VIỆC, SỐ TIỀN ĐỀ NGHỊ TÒA ÁN XÉT 
MIỄN, GIẢM VÀ KẾT QUẢ XÉT MIỄN, GIẢM NGHĨA VỤ THI HÀNH ÁN DÂN SỰ</t>
  </si>
  <si>
    <t>Long An, ngày  29  tháng  06  năm 2018</t>
  </si>
  <si>
    <t>09 Tháng / Năm 2018</t>
  </si>
  <si>
    <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</si>
</sst>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 numFmtId="194" formatCode="#,##0.000"/>
    <numFmt numFmtId="195" formatCode="#,##0.0000"/>
  </numFmts>
  <fonts count="111">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2"/>
      <name val="Times New Roman"/>
      <family val="1"/>
    </font>
    <font>
      <i/>
      <sz val="13"/>
      <name val="Times New Roman"/>
      <family val="1"/>
    </font>
    <font>
      <sz val="11"/>
      <name val="Arial"/>
      <family val="2"/>
    </font>
    <font>
      <sz val="9"/>
      <name val="Times New Roman"/>
      <family val="1"/>
    </font>
    <font>
      <b/>
      <sz val="14"/>
      <name val="Times New Roman"/>
      <family val="1"/>
    </font>
    <font>
      <b/>
      <sz val="8"/>
      <name val="Times New Roman"/>
      <family val="1"/>
    </font>
    <font>
      <sz val="10"/>
      <name val="Arial"/>
      <family val="2"/>
    </font>
    <font>
      <sz val="14"/>
      <name val="Times New Roman"/>
      <family val="1"/>
    </font>
    <font>
      <i/>
      <sz val="12"/>
      <name val=".VnTime"/>
      <family val="2"/>
    </font>
    <font>
      <sz val="12"/>
      <color indexed="8"/>
      <name val="Times New Roman"/>
      <family val="1"/>
    </font>
    <font>
      <sz val="11"/>
      <color indexed="8"/>
      <name val="Times New Roman"/>
      <family val="1"/>
    </font>
    <font>
      <sz val="10"/>
      <color indexed="8"/>
      <name val="Times New Roman"/>
      <family val="1"/>
    </font>
    <font>
      <sz val="10"/>
      <color indexed="8"/>
      <name val="Arial"/>
      <family val="2"/>
    </font>
    <font>
      <i/>
      <sz val="10"/>
      <color indexed="8"/>
      <name val="Arial"/>
      <family val="2"/>
    </font>
    <font>
      <i/>
      <sz val="10"/>
      <color indexed="8"/>
      <name val="Times New Roman"/>
      <family val="1"/>
    </font>
    <font>
      <i/>
      <sz val="12"/>
      <color indexed="8"/>
      <name val="Times New Roman"/>
      <family val="1"/>
    </font>
    <font>
      <sz val="10"/>
      <color indexed="10"/>
      <name val="Times New Roman"/>
      <family val="1"/>
    </font>
    <font>
      <b/>
      <sz val="12"/>
      <color indexed="10"/>
      <name val="Times New Roman"/>
      <family val="1"/>
    </font>
    <font>
      <b/>
      <i/>
      <sz val="12"/>
      <color indexed="10"/>
      <name val="Times New Roman"/>
      <family val="1"/>
    </font>
    <font>
      <b/>
      <sz val="10"/>
      <color indexed="10"/>
      <name val="Times New Roman"/>
      <family val="1"/>
    </font>
    <font>
      <sz val="11"/>
      <color indexed="10"/>
      <name val="Times New Roman"/>
      <family val="1"/>
    </font>
    <font>
      <b/>
      <sz val="12"/>
      <color indexed="10"/>
      <name val=".VnTime"/>
      <family val="2"/>
    </font>
    <font>
      <b/>
      <i/>
      <sz val="11"/>
      <color indexed="10"/>
      <name val="Times New Roman"/>
      <family val="1"/>
    </font>
    <font>
      <i/>
      <sz val="12"/>
      <color indexed="10"/>
      <name val="Times New Roman"/>
      <family val="1"/>
    </font>
    <font>
      <sz val="13"/>
      <color indexed="10"/>
      <name val="Times New Roman"/>
      <family val="1"/>
    </font>
    <font>
      <sz val="8"/>
      <color indexed="10"/>
      <name val="Times New Roman"/>
      <family val="1"/>
    </font>
    <font>
      <i/>
      <sz val="12"/>
      <color indexed="10"/>
      <name val=".VnTime"/>
      <family val="2"/>
    </font>
    <font>
      <b/>
      <i/>
      <sz val="13"/>
      <name val="Times New Roman"/>
      <family val="1"/>
    </font>
    <font>
      <b/>
      <i/>
      <sz val="10"/>
      <name val="Times New Roman"/>
      <family val="1"/>
    </font>
    <font>
      <b/>
      <i/>
      <sz val="10"/>
      <color indexed="10"/>
      <name val="Times New Roman"/>
      <family val="1"/>
    </font>
    <font>
      <b/>
      <i/>
      <sz val="10"/>
      <color indexed="10"/>
      <name val=".VnTime"/>
      <family val="2"/>
    </font>
    <font>
      <i/>
      <sz val="10"/>
      <name val=".VnTime"/>
      <family val="2"/>
    </font>
    <font>
      <b/>
      <sz val="10"/>
      <color indexed="10"/>
      <name val=".VnTime"/>
      <family val="2"/>
    </font>
    <font>
      <b/>
      <sz val="10"/>
      <name val=".VnTime"/>
      <family val="2"/>
    </font>
    <font>
      <sz val="8.5"/>
      <name val="Times New Roman"/>
      <family val="1"/>
    </font>
    <font>
      <b/>
      <i/>
      <sz val="12"/>
      <name val=".VnTime"/>
      <family val="2"/>
    </font>
    <font>
      <i/>
      <sz val="10"/>
      <name val="Arial"/>
      <family val="2"/>
    </font>
    <font>
      <b/>
      <sz val="10"/>
      <color indexed="8"/>
      <name val="Arial"/>
      <family val="2"/>
    </font>
    <font>
      <b/>
      <sz val="10"/>
      <color indexed="8"/>
      <name val="Times New Roman"/>
      <family val="1"/>
    </font>
    <font>
      <b/>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i/>
      <sz val="13"/>
      <color indexed="8"/>
      <name val="Times New Roman"/>
      <family val="1"/>
    </font>
    <font>
      <b/>
      <i/>
      <sz val="13"/>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VnHelvetInsH"/>
      <family val="2"/>
    </font>
    <font>
      <sz val="8"/>
      <color indexed="8"/>
      <name val=".VnHelvetInsH"/>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6"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1400">
    <xf numFmtId="0" fontId="0" fillId="0" borderId="0" xfId="0" applyAlignment="1">
      <alignment/>
    </xf>
    <xf numFmtId="0" fontId="13" fillId="0" borderId="10" xfId="0" applyFont="1" applyBorder="1" applyAlignment="1">
      <alignment horizontal="center"/>
    </xf>
    <xf numFmtId="49" fontId="0" fillId="0" borderId="0" xfId="0" applyNumberFormat="1" applyFill="1" applyAlignment="1">
      <alignment/>
    </xf>
    <xf numFmtId="49" fontId="13" fillId="33" borderId="10" xfId="0" applyNumberFormat="1" applyFont="1" applyFill="1" applyBorder="1" applyAlignment="1">
      <alignment horizontal="left"/>
    </xf>
    <xf numFmtId="49" fontId="10" fillId="0" borderId="0" xfId="0" applyNumberFormat="1" applyFont="1" applyAlignment="1">
      <alignment/>
    </xf>
    <xf numFmtId="49" fontId="12" fillId="0" borderId="10" xfId="0" applyNumberFormat="1" applyFont="1" applyFill="1" applyBorder="1" applyAlignment="1">
      <alignment horizontal="left"/>
    </xf>
    <xf numFmtId="49" fontId="14"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12" fillId="0" borderId="12" xfId="0" applyNumberFormat="1" applyFont="1" applyFill="1" applyBorder="1" applyAlignment="1">
      <alignment/>
    </xf>
    <xf numFmtId="49" fontId="12"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xf>
    <xf numFmtId="49" fontId="13" fillId="0" borderId="10" xfId="0" applyNumberFormat="1" applyFont="1" applyFill="1" applyBorder="1" applyAlignment="1">
      <alignment horizontal="left"/>
    </xf>
    <xf numFmtId="49" fontId="22" fillId="0" borderId="10" xfId="0" applyNumberFormat="1" applyFont="1" applyFill="1" applyBorder="1" applyAlignment="1">
      <alignment horizontal="center" vertical="center" wrapText="1"/>
    </xf>
    <xf numFmtId="49" fontId="13" fillId="0" borderId="13" xfId="0" applyNumberFormat="1" applyFont="1" applyFill="1" applyBorder="1" applyAlignment="1">
      <alignment horizontal="center"/>
    </xf>
    <xf numFmtId="49" fontId="18"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23" fillId="0" borderId="10" xfId="0" applyNumberFormat="1" applyFont="1" applyFill="1" applyBorder="1" applyAlignment="1">
      <alignment horizontal="center"/>
    </xf>
    <xf numFmtId="49" fontId="26" fillId="0" borderId="0" xfId="0" applyNumberFormat="1" applyFont="1" applyFill="1" applyAlignment="1">
      <alignment/>
    </xf>
    <xf numFmtId="49" fontId="27" fillId="0" borderId="0" xfId="0" applyNumberFormat="1" applyFont="1" applyFill="1" applyAlignment="1">
      <alignment/>
    </xf>
    <xf numFmtId="49" fontId="9" fillId="0" borderId="0" xfId="0" applyNumberFormat="1" applyFont="1" applyFill="1" applyAlignment="1">
      <alignment/>
    </xf>
    <xf numFmtId="49" fontId="19" fillId="0" borderId="0" xfId="0" applyNumberFormat="1" applyFont="1" applyFill="1" applyAlignment="1">
      <alignment wrapText="1"/>
    </xf>
    <xf numFmtId="49" fontId="10" fillId="0" borderId="0" xfId="0" applyNumberFormat="1" applyFont="1" applyFill="1" applyAlignment="1">
      <alignment/>
    </xf>
    <xf numFmtId="49" fontId="9" fillId="0" borderId="0" xfId="0" applyNumberFormat="1" applyFont="1" applyFill="1" applyAlignment="1">
      <alignment wrapText="1"/>
    </xf>
    <xf numFmtId="49" fontId="12" fillId="0" borderId="10" xfId="0" applyNumberFormat="1" applyFont="1" applyFill="1" applyBorder="1" applyAlignment="1">
      <alignment/>
    </xf>
    <xf numFmtId="49" fontId="21" fillId="0" borderId="0" xfId="0" applyNumberFormat="1" applyFont="1" applyFill="1" applyBorder="1" applyAlignment="1">
      <alignment vertical="center" wrapText="1"/>
    </xf>
    <xf numFmtId="49" fontId="24" fillId="0" borderId="0" xfId="0" applyNumberFormat="1" applyFont="1" applyFill="1" applyAlignment="1">
      <alignment/>
    </xf>
    <xf numFmtId="49" fontId="28" fillId="0" borderId="0" xfId="0" applyNumberFormat="1" applyFont="1" applyFill="1" applyBorder="1" applyAlignment="1">
      <alignment vertical="center" wrapText="1"/>
    </xf>
    <xf numFmtId="49" fontId="14" fillId="0" borderId="10" xfId="0" applyNumberFormat="1" applyFont="1" applyBorder="1" applyAlignment="1">
      <alignment horizontal="center"/>
    </xf>
    <xf numFmtId="49" fontId="10" fillId="0" borderId="0" xfId="0" applyNumberFormat="1" applyFont="1" applyAlignment="1">
      <alignment horizontal="left"/>
    </xf>
    <xf numFmtId="49" fontId="0" fillId="0" borderId="0" xfId="0" applyNumberFormat="1" applyFont="1" applyAlignment="1">
      <alignment/>
    </xf>
    <xf numFmtId="49" fontId="0" fillId="0" borderId="0" xfId="0" applyNumberFormat="1" applyFont="1" applyBorder="1" applyAlignment="1">
      <alignment/>
    </xf>
    <xf numFmtId="0" fontId="0" fillId="0" borderId="0" xfId="0"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14"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12" fillId="33" borderId="10" xfId="0" applyNumberFormat="1" applyFont="1" applyFill="1" applyBorder="1" applyAlignment="1" applyProtection="1">
      <alignment horizontal="center" vertical="center"/>
      <protection/>
    </xf>
    <xf numFmtId="49" fontId="10" fillId="33" borderId="0" xfId="0" applyNumberFormat="1" applyFont="1" applyFill="1" applyAlignment="1">
      <alignment wrapText="1"/>
    </xf>
    <xf numFmtId="49" fontId="18" fillId="0" borderId="0" xfId="0" applyNumberFormat="1" applyFont="1" applyBorder="1" applyAlignment="1">
      <alignment vertical="justify" textRotation="90" wrapText="1"/>
    </xf>
    <xf numFmtId="49" fontId="12" fillId="0" borderId="0" xfId="0" applyNumberFormat="1" applyFont="1" applyAlignment="1">
      <alignment/>
    </xf>
    <xf numFmtId="49" fontId="29" fillId="0" borderId="0" xfId="0" applyNumberFormat="1" applyFont="1" applyAlignment="1">
      <alignment/>
    </xf>
    <xf numFmtId="49" fontId="29" fillId="0" borderId="0" xfId="0" applyNumberFormat="1" applyFont="1" applyAlignment="1">
      <alignment horizontal="left"/>
    </xf>
    <xf numFmtId="0" fontId="20" fillId="0" borderId="0" xfId="0" applyNumberFormat="1" applyFont="1" applyAlignment="1">
      <alignment wrapText="1"/>
    </xf>
    <xf numFmtId="0" fontId="21" fillId="0" borderId="0" xfId="0" applyFont="1" applyAlignment="1">
      <alignment/>
    </xf>
    <xf numFmtId="0" fontId="9" fillId="0" borderId="12" xfId="0" applyFont="1" applyBorder="1" applyAlignment="1">
      <alignment horizontal="left"/>
    </xf>
    <xf numFmtId="0" fontId="18" fillId="0" borderId="0" xfId="0" applyFont="1" applyFill="1" applyBorder="1" applyAlignment="1">
      <alignment vertical="justify" textRotation="90" wrapText="1"/>
    </xf>
    <xf numFmtId="0" fontId="18" fillId="0" borderId="14" xfId="0" applyFont="1" applyBorder="1" applyAlignment="1">
      <alignment wrapText="1"/>
    </xf>
    <xf numFmtId="0" fontId="18" fillId="0" borderId="15" xfId="0" applyFont="1" applyBorder="1" applyAlignment="1">
      <alignment wrapText="1"/>
    </xf>
    <xf numFmtId="0" fontId="30" fillId="0" borderId="16" xfId="0" applyFont="1" applyBorder="1" applyAlignment="1">
      <alignment horizontal="center" wrapText="1"/>
    </xf>
    <xf numFmtId="0" fontId="18" fillId="0" borderId="0" xfId="0" applyFont="1" applyBorder="1" applyAlignment="1">
      <alignment vertical="justify" textRotation="90" wrapText="1"/>
    </xf>
    <xf numFmtId="0" fontId="13" fillId="33" borderId="10" xfId="0" applyFont="1" applyFill="1" applyBorder="1" applyAlignment="1">
      <alignment horizontal="left"/>
    </xf>
    <xf numFmtId="0" fontId="33" fillId="0" borderId="0" xfId="0" applyFont="1" applyAlignment="1">
      <alignment/>
    </xf>
    <xf numFmtId="49" fontId="12" fillId="0" borderId="0" xfId="0" applyNumberFormat="1" applyFont="1" applyBorder="1" applyAlignment="1">
      <alignment/>
    </xf>
    <xf numFmtId="2" fontId="0" fillId="0" borderId="0" xfId="0" applyNumberFormat="1" applyFont="1" applyAlignment="1">
      <alignment horizontal="left"/>
    </xf>
    <xf numFmtId="49" fontId="18" fillId="0" borderId="14" xfId="0" applyNumberFormat="1" applyFont="1" applyBorder="1" applyAlignment="1">
      <alignment vertical="center" wrapText="1"/>
    </xf>
    <xf numFmtId="49" fontId="18" fillId="0" borderId="15" xfId="0" applyNumberFormat="1" applyFont="1" applyBorder="1" applyAlignment="1">
      <alignment vertical="center" wrapText="1"/>
    </xf>
    <xf numFmtId="49" fontId="30" fillId="0" borderId="16" xfId="0" applyNumberFormat="1" applyFont="1" applyBorder="1" applyAlignment="1">
      <alignment horizontal="center" vertical="center" wrapText="1"/>
    </xf>
    <xf numFmtId="49" fontId="18" fillId="0" borderId="0" xfId="0" applyNumberFormat="1" applyFont="1" applyBorder="1" applyAlignment="1">
      <alignment vertical="center" textRotation="90" wrapText="1"/>
    </xf>
    <xf numFmtId="49" fontId="0" fillId="0" borderId="0" xfId="0" applyNumberFormat="1" applyFont="1" applyAlignment="1">
      <alignment horizontal="left"/>
    </xf>
    <xf numFmtId="49" fontId="0" fillId="0" borderId="0" xfId="0" applyNumberFormat="1" applyFont="1" applyFill="1" applyAlignment="1">
      <alignment/>
    </xf>
    <xf numFmtId="49" fontId="10" fillId="0" borderId="0" xfId="0" applyNumberFormat="1" applyFont="1" applyBorder="1" applyAlignment="1">
      <alignment wrapText="1"/>
    </xf>
    <xf numFmtId="49" fontId="0" fillId="0" borderId="0" xfId="0" applyNumberFormat="1" applyFont="1" applyBorder="1" applyAlignment="1">
      <alignment/>
    </xf>
    <xf numFmtId="49" fontId="14" fillId="0" borderId="0" xfId="0" applyNumberFormat="1" applyFont="1" applyAlignment="1">
      <alignment horizontal="left"/>
    </xf>
    <xf numFmtId="0" fontId="0" fillId="0" borderId="0" xfId="0" applyNumberFormat="1" applyFont="1" applyAlignment="1">
      <alignment horizontal="left"/>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13" fillId="0" borderId="0" xfId="0" applyFont="1" applyAlignment="1">
      <alignment/>
    </xf>
    <xf numFmtId="49" fontId="12" fillId="0" borderId="0" xfId="0" applyNumberFormat="1" applyFont="1" applyAlignment="1">
      <alignment horizontal="left"/>
    </xf>
    <xf numFmtId="0" fontId="0" fillId="0" borderId="12" xfId="0" applyFont="1" applyBorder="1" applyAlignment="1">
      <alignment horizontal="left"/>
    </xf>
    <xf numFmtId="2" fontId="36" fillId="0" borderId="0" xfId="0" applyNumberFormat="1" applyFont="1" applyAlignment="1">
      <alignment horizontal="left"/>
    </xf>
    <xf numFmtId="49" fontId="36" fillId="0" borderId="0" xfId="0" applyNumberFormat="1" applyFont="1" applyAlignment="1">
      <alignment/>
    </xf>
    <xf numFmtId="49" fontId="39" fillId="0" borderId="0" xfId="0" applyNumberFormat="1" applyFont="1" applyAlignment="1">
      <alignment/>
    </xf>
    <xf numFmtId="49" fontId="37" fillId="0" borderId="0" xfId="0" applyNumberFormat="1" applyFont="1" applyBorder="1" applyAlignment="1">
      <alignment wrapText="1"/>
    </xf>
    <xf numFmtId="49" fontId="36" fillId="0" borderId="0" xfId="0" applyNumberFormat="1" applyFont="1" applyBorder="1" applyAlignment="1">
      <alignment/>
    </xf>
    <xf numFmtId="49" fontId="38" fillId="0" borderId="0" xfId="0" applyNumberFormat="1" applyFont="1" applyAlignment="1">
      <alignment/>
    </xf>
    <xf numFmtId="0" fontId="38" fillId="0" borderId="0" xfId="0" applyFont="1" applyAlignment="1">
      <alignment/>
    </xf>
    <xf numFmtId="49" fontId="30" fillId="0" borderId="13" xfId="0" applyNumberFormat="1" applyFont="1" applyBorder="1" applyAlignment="1">
      <alignment horizontal="center" vertical="center"/>
    </xf>
    <xf numFmtId="49" fontId="30" fillId="0" borderId="0" xfId="0" applyNumberFormat="1" applyFont="1" applyBorder="1" applyAlignment="1">
      <alignment vertical="center"/>
    </xf>
    <xf numFmtId="49" fontId="30" fillId="0" borderId="0" xfId="0" applyNumberFormat="1" applyFont="1" applyAlignment="1">
      <alignment vertical="center"/>
    </xf>
    <xf numFmtId="0" fontId="30" fillId="0" borderId="13" xfId="0" applyFont="1" applyBorder="1" applyAlignment="1">
      <alignment horizontal="center"/>
    </xf>
    <xf numFmtId="0" fontId="13" fillId="0" borderId="0" xfId="0" applyFont="1" applyBorder="1" applyAlignment="1">
      <alignment vertical="justify" textRotation="90" wrapText="1"/>
    </xf>
    <xf numFmtId="0" fontId="9" fillId="0" borderId="0" xfId="0" applyFont="1" applyAlignment="1">
      <alignment/>
    </xf>
    <xf numFmtId="3" fontId="10" fillId="33" borderId="0" xfId="0" applyNumberFormat="1" applyFont="1" applyFill="1" applyBorder="1" applyAlignment="1">
      <alignment horizontal="left"/>
    </xf>
    <xf numFmtId="0" fontId="24" fillId="0" borderId="0" xfId="0" applyFont="1" applyAlignment="1">
      <alignment/>
    </xf>
    <xf numFmtId="3" fontId="0" fillId="0" borderId="0" xfId="0" applyNumberFormat="1" applyFont="1" applyBorder="1" applyAlignment="1">
      <alignment/>
    </xf>
    <xf numFmtId="3" fontId="0" fillId="0" borderId="0" xfId="0" applyNumberFormat="1" applyFont="1" applyAlignment="1">
      <alignment/>
    </xf>
    <xf numFmtId="3" fontId="24" fillId="0" borderId="0" xfId="0" applyNumberFormat="1" applyFont="1" applyBorder="1" applyAlignment="1">
      <alignment/>
    </xf>
    <xf numFmtId="3" fontId="24" fillId="0" borderId="0" xfId="0" applyNumberFormat="1" applyFont="1" applyAlignment="1">
      <alignment/>
    </xf>
    <xf numFmtId="3" fontId="9" fillId="0" borderId="0" xfId="0" applyNumberFormat="1" applyFont="1" applyAlignment="1">
      <alignment/>
    </xf>
    <xf numFmtId="3" fontId="9" fillId="0" borderId="0" xfId="0" applyNumberFormat="1" applyFont="1" applyBorder="1" applyAlignment="1">
      <alignment horizontal="center"/>
    </xf>
    <xf numFmtId="3" fontId="0" fillId="0" borderId="0" xfId="0" applyNumberFormat="1" applyFont="1" applyAlignment="1">
      <alignment horizontal="center"/>
    </xf>
    <xf numFmtId="3" fontId="0" fillId="0" borderId="0" xfId="0" applyNumberFormat="1" applyFont="1" applyAlignment="1">
      <alignment/>
    </xf>
    <xf numFmtId="3" fontId="21" fillId="0" borderId="0" xfId="0" applyNumberFormat="1" applyFont="1" applyBorder="1" applyAlignment="1">
      <alignment/>
    </xf>
    <xf numFmtId="3" fontId="10" fillId="0" borderId="0" xfId="0" applyNumberFormat="1" applyFont="1" applyAlignment="1">
      <alignment/>
    </xf>
    <xf numFmtId="3" fontId="0" fillId="0" borderId="0" xfId="0" applyNumberFormat="1" applyFont="1" applyBorder="1" applyAlignment="1">
      <alignment horizontal="center"/>
    </xf>
    <xf numFmtId="3" fontId="9" fillId="0" borderId="0" xfId="0" applyNumberFormat="1" applyFont="1" applyBorder="1" applyAlignment="1">
      <alignment/>
    </xf>
    <xf numFmtId="3" fontId="14" fillId="0" borderId="0" xfId="0" applyNumberFormat="1" applyFont="1" applyAlignment="1">
      <alignment/>
    </xf>
    <xf numFmtId="3" fontId="10" fillId="0" borderId="0" xfId="0" applyNumberFormat="1" applyFont="1" applyAlignment="1">
      <alignment/>
    </xf>
    <xf numFmtId="3" fontId="0" fillId="33" borderId="0" xfId="0" applyNumberFormat="1" applyFont="1" applyFill="1" applyAlignment="1">
      <alignment/>
    </xf>
    <xf numFmtId="3" fontId="24" fillId="0" borderId="0" xfId="0" applyNumberFormat="1" applyFont="1" applyBorder="1" applyAlignment="1">
      <alignment horizontal="center"/>
    </xf>
    <xf numFmtId="3" fontId="19" fillId="0" borderId="0" xfId="0" applyNumberFormat="1" applyFont="1" applyAlignment="1">
      <alignment/>
    </xf>
    <xf numFmtId="3" fontId="24" fillId="0" borderId="0" xfId="0" applyNumberFormat="1" applyFont="1" applyBorder="1" applyAlignment="1">
      <alignment/>
    </xf>
    <xf numFmtId="3" fontId="19" fillId="0" borderId="0" xfId="0" applyNumberFormat="1" applyFont="1" applyAlignment="1">
      <alignment/>
    </xf>
    <xf numFmtId="3" fontId="9" fillId="0" borderId="0" xfId="0" applyNumberFormat="1" applyFont="1" applyBorder="1" applyAlignment="1">
      <alignment horizontal="center"/>
    </xf>
    <xf numFmtId="3" fontId="9" fillId="0" borderId="0" xfId="0" applyNumberFormat="1" applyFont="1" applyBorder="1" applyAlignment="1">
      <alignment horizontal="left"/>
    </xf>
    <xf numFmtId="3" fontId="0" fillId="33" borderId="0" xfId="0" applyNumberFormat="1" applyFont="1" applyFill="1" applyBorder="1" applyAlignment="1">
      <alignment/>
    </xf>
    <xf numFmtId="3" fontId="9" fillId="33" borderId="0" xfId="0" applyNumberFormat="1" applyFont="1" applyFill="1" applyAlignment="1">
      <alignment/>
    </xf>
    <xf numFmtId="3" fontId="9" fillId="33" borderId="0" xfId="0" applyNumberFormat="1" applyFont="1" applyFill="1" applyBorder="1" applyAlignment="1">
      <alignment horizontal="center"/>
    </xf>
    <xf numFmtId="3" fontId="21" fillId="33" borderId="0" xfId="0" applyNumberFormat="1" applyFont="1" applyFill="1" applyAlignment="1">
      <alignment horizontal="left"/>
    </xf>
    <xf numFmtId="3" fontId="0" fillId="33" borderId="0" xfId="0" applyNumberFormat="1" applyFont="1" applyFill="1" applyAlignment="1">
      <alignment horizontal="center"/>
    </xf>
    <xf numFmtId="3" fontId="0" fillId="33" borderId="0" xfId="0" applyNumberFormat="1" applyFont="1" applyFill="1" applyAlignment="1">
      <alignment/>
    </xf>
    <xf numFmtId="3" fontId="24" fillId="33" borderId="0" xfId="0" applyNumberFormat="1" applyFont="1" applyFill="1" applyBorder="1" applyAlignment="1">
      <alignment/>
    </xf>
    <xf numFmtId="3" fontId="24" fillId="33" borderId="0" xfId="0" applyNumberFormat="1" applyFont="1" applyFill="1" applyAlignment="1">
      <alignment/>
    </xf>
    <xf numFmtId="3" fontId="28" fillId="33" borderId="0" xfId="0" applyNumberFormat="1" applyFont="1" applyFill="1" applyAlignment="1">
      <alignment horizontal="left"/>
    </xf>
    <xf numFmtId="3" fontId="24" fillId="33" borderId="0" xfId="0" applyNumberFormat="1" applyFont="1" applyFill="1" applyAlignment="1">
      <alignment/>
    </xf>
    <xf numFmtId="3" fontId="0" fillId="33" borderId="0" xfId="0" applyNumberFormat="1" applyFont="1" applyFill="1" applyBorder="1" applyAlignment="1">
      <alignment horizontal="center"/>
    </xf>
    <xf numFmtId="3" fontId="10" fillId="33" borderId="0" xfId="0" applyNumberFormat="1" applyFont="1" applyFill="1" applyAlignment="1">
      <alignment/>
    </xf>
    <xf numFmtId="3" fontId="9" fillId="33" borderId="0" xfId="0" applyNumberFormat="1" applyFont="1" applyFill="1" applyBorder="1" applyAlignment="1">
      <alignment/>
    </xf>
    <xf numFmtId="3" fontId="19" fillId="33" borderId="0" xfId="0" applyNumberFormat="1" applyFont="1" applyFill="1" applyAlignment="1">
      <alignment/>
    </xf>
    <xf numFmtId="3" fontId="9" fillId="33" borderId="0" xfId="0" applyNumberFormat="1" applyFont="1" applyFill="1" applyBorder="1" applyAlignment="1">
      <alignment horizontal="center"/>
    </xf>
    <xf numFmtId="3" fontId="10" fillId="33" borderId="0" xfId="0" applyNumberFormat="1" applyFont="1" applyFill="1" applyBorder="1" applyAlignment="1">
      <alignment/>
    </xf>
    <xf numFmtId="3" fontId="28" fillId="33" borderId="0" xfId="0" applyNumberFormat="1" applyFont="1" applyFill="1" applyAlignment="1">
      <alignment/>
    </xf>
    <xf numFmtId="3" fontId="20" fillId="33" borderId="0" xfId="0" applyNumberFormat="1" applyFont="1" applyFill="1" applyBorder="1" applyAlignment="1">
      <alignment horizontal="center" wrapText="1"/>
    </xf>
    <xf numFmtId="3" fontId="7" fillId="33" borderId="0" xfId="0" applyNumberFormat="1" applyFont="1" applyFill="1" applyBorder="1" applyAlignment="1">
      <alignment/>
    </xf>
    <xf numFmtId="3" fontId="28" fillId="33" borderId="0" xfId="0" applyNumberFormat="1" applyFont="1" applyFill="1" applyBorder="1" applyAlignment="1">
      <alignment horizontal="center" wrapText="1"/>
    </xf>
    <xf numFmtId="3" fontId="35" fillId="33" borderId="0" xfId="0" applyNumberFormat="1" applyFont="1" applyFill="1" applyBorder="1" applyAlignment="1">
      <alignment/>
    </xf>
    <xf numFmtId="3" fontId="0" fillId="0" borderId="0" xfId="0" applyNumberFormat="1" applyFont="1" applyAlignment="1">
      <alignment horizontal="left"/>
    </xf>
    <xf numFmtId="3" fontId="2" fillId="0" borderId="0" xfId="0" applyNumberFormat="1" applyFont="1" applyAlignment="1">
      <alignment/>
    </xf>
    <xf numFmtId="3" fontId="7" fillId="0" borderId="0" xfId="0" applyNumberFormat="1" applyFont="1" applyBorder="1" applyAlignment="1">
      <alignment/>
    </xf>
    <xf numFmtId="3" fontId="24" fillId="0" borderId="0" xfId="0" applyNumberFormat="1" applyFont="1" applyAlignment="1">
      <alignment/>
    </xf>
    <xf numFmtId="3" fontId="21" fillId="0" borderId="0" xfId="0" applyNumberFormat="1" applyFont="1" applyBorder="1" applyAlignment="1">
      <alignment wrapText="1"/>
    </xf>
    <xf numFmtId="3" fontId="0" fillId="0" borderId="0" xfId="0" applyNumberFormat="1" applyFont="1" applyBorder="1" applyAlignment="1">
      <alignment horizontal="left"/>
    </xf>
    <xf numFmtId="3" fontId="0" fillId="0" borderId="12" xfId="0" applyNumberFormat="1" applyFont="1" applyBorder="1" applyAlignment="1">
      <alignment horizontal="left"/>
    </xf>
    <xf numFmtId="3" fontId="9" fillId="0" borderId="12" xfId="0" applyNumberFormat="1" applyFont="1" applyBorder="1" applyAlignment="1">
      <alignment horizontal="left"/>
    </xf>
    <xf numFmtId="3" fontId="9" fillId="0" borderId="0" xfId="0" applyNumberFormat="1" applyFont="1" applyAlignment="1">
      <alignment horizontal="left"/>
    </xf>
    <xf numFmtId="3" fontId="21" fillId="0" borderId="0" xfId="0" applyNumberFormat="1" applyFont="1" applyAlignment="1">
      <alignment/>
    </xf>
    <xf numFmtId="3" fontId="20" fillId="0" borderId="0" xfId="0" applyNumberFormat="1" applyFont="1" applyBorder="1" applyAlignment="1">
      <alignment/>
    </xf>
    <xf numFmtId="3" fontId="12" fillId="0" borderId="0" xfId="0" applyNumberFormat="1" applyFont="1" applyAlignment="1">
      <alignment/>
    </xf>
    <xf numFmtId="3" fontId="28" fillId="0" borderId="0" xfId="0" applyNumberFormat="1" applyFont="1" applyBorder="1" applyAlignment="1">
      <alignment/>
    </xf>
    <xf numFmtId="3" fontId="28" fillId="0" borderId="0" xfId="0" applyNumberFormat="1" applyFont="1" applyAlignment="1">
      <alignment/>
    </xf>
    <xf numFmtId="3" fontId="25" fillId="0" borderId="0" xfId="0" applyNumberFormat="1" applyFont="1" applyAlignment="1">
      <alignment/>
    </xf>
    <xf numFmtId="0" fontId="9" fillId="0" borderId="0" xfId="0" applyFont="1" applyBorder="1" applyAlignment="1">
      <alignment horizontal="left"/>
    </xf>
    <xf numFmtId="0" fontId="9" fillId="0" borderId="0" xfId="0" applyFont="1" applyAlignment="1">
      <alignment horizontal="left"/>
    </xf>
    <xf numFmtId="3" fontId="12" fillId="0" borderId="0" xfId="0" applyNumberFormat="1" applyFont="1" applyBorder="1" applyAlignment="1">
      <alignment/>
    </xf>
    <xf numFmtId="3" fontId="9" fillId="0" borderId="0" xfId="0" applyNumberFormat="1" applyFont="1" applyAlignment="1">
      <alignment/>
    </xf>
    <xf numFmtId="3" fontId="28" fillId="0" borderId="17" xfId="0" applyNumberFormat="1" applyFont="1" applyBorder="1" applyAlignment="1">
      <alignment wrapText="1"/>
    </xf>
    <xf numFmtId="3" fontId="9" fillId="0" borderId="0" xfId="0" applyNumberFormat="1" applyFont="1" applyAlignment="1">
      <alignment horizontal="center"/>
    </xf>
    <xf numFmtId="3" fontId="12" fillId="33" borderId="0" xfId="0" applyNumberFormat="1" applyFont="1" applyFill="1" applyBorder="1" applyAlignment="1">
      <alignment/>
    </xf>
    <xf numFmtId="3" fontId="12" fillId="0" borderId="0" xfId="0" applyNumberFormat="1" applyFont="1" applyBorder="1" applyAlignment="1">
      <alignment/>
    </xf>
    <xf numFmtId="3" fontId="2" fillId="0" borderId="0" xfId="0" applyNumberFormat="1" applyFont="1" applyBorder="1" applyAlignment="1">
      <alignment/>
    </xf>
    <xf numFmtId="3" fontId="9" fillId="0" borderId="0" xfId="0" applyNumberFormat="1" applyFont="1" applyAlignment="1">
      <alignment wrapText="1"/>
    </xf>
    <xf numFmtId="3" fontId="7" fillId="0" borderId="0" xfId="0" applyNumberFormat="1" applyFont="1" applyBorder="1" applyAlignment="1">
      <alignment/>
    </xf>
    <xf numFmtId="3" fontId="7" fillId="0" borderId="0" xfId="0" applyNumberFormat="1" applyFont="1" applyAlignment="1">
      <alignment/>
    </xf>
    <xf numFmtId="3" fontId="9" fillId="0" borderId="0" xfId="0" applyNumberFormat="1" applyFont="1" applyBorder="1" applyAlignment="1">
      <alignment wrapText="1"/>
    </xf>
    <xf numFmtId="3" fontId="10" fillId="0" borderId="0" xfId="0" applyNumberFormat="1" applyFont="1" applyBorder="1" applyAlignment="1">
      <alignment/>
    </xf>
    <xf numFmtId="3" fontId="10" fillId="0" borderId="11" xfId="0" applyNumberFormat="1" applyFont="1" applyBorder="1" applyAlignment="1">
      <alignment horizontal="center" vertical="center" wrapText="1"/>
    </xf>
    <xf numFmtId="3" fontId="2" fillId="0" borderId="0" xfId="0" applyNumberFormat="1" applyFont="1" applyBorder="1" applyAlignment="1">
      <alignment horizontal="center"/>
    </xf>
    <xf numFmtId="3" fontId="10" fillId="0" borderId="10" xfId="0" applyNumberFormat="1" applyFont="1" applyBorder="1" applyAlignment="1">
      <alignment horizontal="center" vertical="center" wrapText="1"/>
    </xf>
    <xf numFmtId="3" fontId="30" fillId="0" borderId="15" xfId="0" applyNumberFormat="1" applyFont="1" applyBorder="1" applyAlignment="1">
      <alignment horizontal="center"/>
    </xf>
    <xf numFmtId="3" fontId="6" fillId="0" borderId="0" xfId="0" applyNumberFormat="1" applyFont="1" applyBorder="1" applyAlignment="1">
      <alignment horizontal="center"/>
    </xf>
    <xf numFmtId="3" fontId="30" fillId="0" borderId="10" xfId="0" applyNumberFormat="1" applyFont="1" applyBorder="1" applyAlignment="1">
      <alignment horizontal="center"/>
    </xf>
    <xf numFmtId="3" fontId="6" fillId="0" borderId="0" xfId="0" applyNumberFormat="1" applyFont="1" applyAlignment="1">
      <alignment horizontal="center"/>
    </xf>
    <xf numFmtId="3" fontId="18" fillId="0" borderId="13" xfId="0" applyNumberFormat="1" applyFont="1" applyBorder="1" applyAlignment="1">
      <alignment horizontal="center" vertical="center"/>
    </xf>
    <xf numFmtId="3" fontId="13" fillId="0" borderId="13" xfId="0" applyNumberFormat="1" applyFont="1" applyBorder="1" applyAlignment="1">
      <alignment horizontal="left"/>
    </xf>
    <xf numFmtId="3" fontId="14" fillId="0" borderId="10" xfId="0" applyNumberFormat="1" applyFont="1" applyBorder="1" applyAlignment="1">
      <alignment/>
    </xf>
    <xf numFmtId="3" fontId="14" fillId="0" borderId="11" xfId="0" applyNumberFormat="1" applyFont="1" applyBorder="1" applyAlignment="1">
      <alignment/>
    </xf>
    <xf numFmtId="3" fontId="13" fillId="0" borderId="11" xfId="0" applyNumberFormat="1" applyFont="1" applyBorder="1" applyAlignment="1">
      <alignment horizontal="center" wrapText="1"/>
    </xf>
    <xf numFmtId="3" fontId="0" fillId="0" borderId="10" xfId="0" applyNumberFormat="1" applyFont="1" applyBorder="1" applyAlignment="1">
      <alignment/>
    </xf>
    <xf numFmtId="3" fontId="30" fillId="0" borderId="10" xfId="0" applyNumberFormat="1" applyFont="1" applyBorder="1" applyAlignment="1">
      <alignment horizontal="center" vertical="center"/>
    </xf>
    <xf numFmtId="3" fontId="12" fillId="0" borderId="10" xfId="0" applyNumberFormat="1" applyFont="1" applyBorder="1" applyAlignment="1">
      <alignment horizontal="left"/>
    </xf>
    <xf numFmtId="3" fontId="14" fillId="34" borderId="11" xfId="0" applyNumberFormat="1" applyFont="1" applyFill="1" applyBorder="1" applyAlignment="1">
      <alignment/>
    </xf>
    <xf numFmtId="3" fontId="9" fillId="34" borderId="11" xfId="0" applyNumberFormat="1" applyFont="1" applyFill="1" applyBorder="1" applyAlignment="1">
      <alignment/>
    </xf>
    <xf numFmtId="3" fontId="0" fillId="34" borderId="10" xfId="0" applyNumberFormat="1" applyFont="1" applyFill="1" applyBorder="1" applyAlignment="1">
      <alignment/>
    </xf>
    <xf numFmtId="3" fontId="14" fillId="34" borderId="10" xfId="0" applyNumberFormat="1" applyFont="1" applyFill="1" applyBorder="1" applyAlignment="1">
      <alignment/>
    </xf>
    <xf numFmtId="3" fontId="9" fillId="34" borderId="10" xfId="0" applyNumberFormat="1" applyFont="1" applyFill="1" applyBorder="1" applyAlignment="1">
      <alignment/>
    </xf>
    <xf numFmtId="3" fontId="18" fillId="0" borderId="10" xfId="0" applyNumberFormat="1" applyFont="1" applyBorder="1" applyAlignment="1">
      <alignment horizontal="center" vertical="center"/>
    </xf>
    <xf numFmtId="3" fontId="13" fillId="0" borderId="10" xfId="0" applyNumberFormat="1" applyFont="1" applyBorder="1" applyAlignment="1">
      <alignment horizontal="left"/>
    </xf>
    <xf numFmtId="3" fontId="13" fillId="0" borderId="14" xfId="0" applyNumberFormat="1" applyFont="1" applyBorder="1" applyAlignment="1">
      <alignment horizontal="left"/>
    </xf>
    <xf numFmtId="3" fontId="14" fillId="0" borderId="13" xfId="0" applyNumberFormat="1" applyFont="1" applyBorder="1" applyAlignment="1">
      <alignment/>
    </xf>
    <xf numFmtId="3" fontId="14" fillId="34" borderId="13" xfId="0" applyNumberFormat="1" applyFont="1" applyFill="1" applyBorder="1" applyAlignment="1">
      <alignment/>
    </xf>
    <xf numFmtId="3" fontId="9" fillId="34" borderId="13" xfId="0" applyNumberFormat="1" applyFont="1" applyFill="1" applyBorder="1" applyAlignment="1">
      <alignment/>
    </xf>
    <xf numFmtId="3" fontId="12" fillId="0" borderId="10" xfId="0" applyNumberFormat="1" applyFont="1" applyBorder="1" applyAlignment="1">
      <alignment horizontal="left" vertical="center" wrapText="1"/>
    </xf>
    <xf numFmtId="3" fontId="18" fillId="0" borderId="14" xfId="0" applyNumberFormat="1" applyFont="1" applyBorder="1" applyAlignment="1">
      <alignment horizontal="center" vertical="center" wrapText="1"/>
    </xf>
    <xf numFmtId="3" fontId="13" fillId="0" borderId="10" xfId="0" applyNumberFormat="1" applyFont="1" applyBorder="1" applyAlignment="1">
      <alignment horizontal="left" wrapText="1"/>
    </xf>
    <xf numFmtId="3" fontId="14" fillId="0" borderId="10" xfId="0" applyNumberFormat="1" applyFont="1" applyBorder="1" applyAlignment="1">
      <alignment/>
    </xf>
    <xf numFmtId="3" fontId="14" fillId="0" borderId="0" xfId="0" applyNumberFormat="1" applyFont="1" applyBorder="1" applyAlignment="1">
      <alignment/>
    </xf>
    <xf numFmtId="3" fontId="12" fillId="0" borderId="0" xfId="0" applyNumberFormat="1" applyFont="1" applyBorder="1" applyAlignment="1">
      <alignment horizontal="left"/>
    </xf>
    <xf numFmtId="3" fontId="12" fillId="0" borderId="17" xfId="0" applyNumberFormat="1" applyFont="1" applyBorder="1" applyAlignment="1">
      <alignment/>
    </xf>
    <xf numFmtId="3" fontId="43" fillId="0" borderId="17" xfId="0" applyNumberFormat="1" applyFont="1" applyBorder="1" applyAlignment="1">
      <alignment/>
    </xf>
    <xf numFmtId="3" fontId="10" fillId="0" borderId="0" xfId="0" applyNumberFormat="1" applyFont="1" applyBorder="1" applyAlignment="1">
      <alignment/>
    </xf>
    <xf numFmtId="3" fontId="14" fillId="0" borderId="0" xfId="0" applyNumberFormat="1" applyFont="1" applyBorder="1" applyAlignment="1">
      <alignment wrapText="1"/>
    </xf>
    <xf numFmtId="3" fontId="5" fillId="0" borderId="0" xfId="0" applyNumberFormat="1" applyFont="1" applyBorder="1" applyAlignment="1">
      <alignment/>
    </xf>
    <xf numFmtId="3" fontId="12" fillId="0" borderId="0" xfId="0" applyNumberFormat="1" applyFont="1" applyBorder="1" applyAlignment="1">
      <alignment horizontal="left" vertical="center" wrapText="1"/>
    </xf>
    <xf numFmtId="3" fontId="1" fillId="0" borderId="0" xfId="0" applyNumberFormat="1" applyFont="1" applyBorder="1" applyAlignment="1">
      <alignment/>
    </xf>
    <xf numFmtId="3" fontId="3" fillId="0" borderId="0" xfId="0" applyNumberFormat="1" applyFont="1" applyBorder="1" applyAlignment="1">
      <alignment horizontal="center"/>
    </xf>
    <xf numFmtId="3" fontId="8" fillId="0" borderId="0" xfId="0" applyNumberFormat="1" applyFont="1" applyBorder="1" applyAlignment="1">
      <alignment/>
    </xf>
    <xf numFmtId="3" fontId="14" fillId="35" borderId="10" xfId="0" applyNumberFormat="1" applyFont="1" applyFill="1" applyBorder="1" applyAlignment="1">
      <alignment/>
    </xf>
    <xf numFmtId="3" fontId="9" fillId="35" borderId="10" xfId="0" applyNumberFormat="1" applyFont="1" applyFill="1" applyBorder="1" applyAlignment="1">
      <alignment/>
    </xf>
    <xf numFmtId="3" fontId="0" fillId="35" borderId="10" xfId="0" applyNumberFormat="1" applyFont="1" applyFill="1" applyBorder="1" applyAlignment="1">
      <alignment/>
    </xf>
    <xf numFmtId="3" fontId="24" fillId="0" borderId="0" xfId="0" applyNumberFormat="1" applyFont="1" applyAlignment="1">
      <alignment horizontal="center"/>
    </xf>
    <xf numFmtId="3" fontId="28" fillId="0" borderId="17" xfId="0" applyNumberFormat="1" applyFont="1" applyBorder="1" applyAlignment="1">
      <alignment horizontal="center" wrapText="1"/>
    </xf>
    <xf numFmtId="3" fontId="14" fillId="35" borderId="11" xfId="0" applyNumberFormat="1" applyFont="1" applyFill="1" applyBorder="1" applyAlignment="1">
      <alignment/>
    </xf>
    <xf numFmtId="3" fontId="9" fillId="35" borderId="13" xfId="0" applyNumberFormat="1" applyFont="1" applyFill="1" applyBorder="1" applyAlignment="1">
      <alignment/>
    </xf>
    <xf numFmtId="3" fontId="14" fillId="35" borderId="13" xfId="0" applyNumberFormat="1" applyFont="1" applyFill="1" applyBorder="1" applyAlignment="1">
      <alignment/>
    </xf>
    <xf numFmtId="3" fontId="9" fillId="35" borderId="11" xfId="0" applyNumberFormat="1" applyFont="1" applyFill="1" applyBorder="1" applyAlignment="1">
      <alignment/>
    </xf>
    <xf numFmtId="3" fontId="14" fillId="36" borderId="10" xfId="0" applyNumberFormat="1" applyFont="1" applyFill="1" applyBorder="1" applyAlignment="1">
      <alignment/>
    </xf>
    <xf numFmtId="3" fontId="0" fillId="36" borderId="10" xfId="0" applyNumberFormat="1" applyFont="1" applyFill="1" applyBorder="1" applyAlignment="1">
      <alignment/>
    </xf>
    <xf numFmtId="3" fontId="9" fillId="36" borderId="10" xfId="0" applyNumberFormat="1" applyFont="1" applyFill="1" applyBorder="1" applyAlignment="1">
      <alignment/>
    </xf>
    <xf numFmtId="3" fontId="14" fillId="36" borderId="13" xfId="0" applyNumberFormat="1" applyFont="1" applyFill="1" applyBorder="1" applyAlignment="1">
      <alignment/>
    </xf>
    <xf numFmtId="3" fontId="9" fillId="36" borderId="13" xfId="0" applyNumberFormat="1" applyFont="1" applyFill="1" applyBorder="1" applyAlignment="1">
      <alignment/>
    </xf>
    <xf numFmtId="3" fontId="14" fillId="37" borderId="11" xfId="0" applyNumberFormat="1" applyFont="1" applyFill="1" applyBorder="1" applyAlignment="1">
      <alignment/>
    </xf>
    <xf numFmtId="3" fontId="14" fillId="37" borderId="10" xfId="0" applyNumberFormat="1" applyFont="1" applyFill="1" applyBorder="1" applyAlignment="1">
      <alignment/>
    </xf>
    <xf numFmtId="3" fontId="9" fillId="37" borderId="11" xfId="0" applyNumberFormat="1" applyFont="1" applyFill="1" applyBorder="1" applyAlignment="1">
      <alignment/>
    </xf>
    <xf numFmtId="3" fontId="0" fillId="37" borderId="10" xfId="0" applyNumberFormat="1" applyFont="1" applyFill="1" applyBorder="1" applyAlignment="1">
      <alignment/>
    </xf>
    <xf numFmtId="3" fontId="9" fillId="37" borderId="10" xfId="0" applyNumberFormat="1" applyFont="1" applyFill="1" applyBorder="1" applyAlignment="1">
      <alignment/>
    </xf>
    <xf numFmtId="3" fontId="14" fillId="37" borderId="13" xfId="0" applyNumberFormat="1" applyFont="1" applyFill="1" applyBorder="1" applyAlignment="1">
      <alignment/>
    </xf>
    <xf numFmtId="3" fontId="9" fillId="37" borderId="13" xfId="0" applyNumberFormat="1" applyFont="1" applyFill="1" applyBorder="1" applyAlignment="1">
      <alignment/>
    </xf>
    <xf numFmtId="3" fontId="28" fillId="33" borderId="17" xfId="0" applyNumberFormat="1" applyFont="1" applyFill="1" applyBorder="1" applyAlignment="1">
      <alignment horizontal="center" wrapText="1"/>
    </xf>
    <xf numFmtId="3" fontId="24" fillId="33" borderId="0" xfId="0" applyNumberFormat="1" applyFont="1" applyFill="1" applyAlignment="1">
      <alignment horizontal="center"/>
    </xf>
    <xf numFmtId="3" fontId="0" fillId="33" borderId="0" xfId="0" applyNumberFormat="1" applyFont="1" applyFill="1" applyAlignment="1">
      <alignment horizontal="left"/>
    </xf>
    <xf numFmtId="3" fontId="24" fillId="33" borderId="0" xfId="0" applyNumberFormat="1" applyFont="1" applyFill="1" applyBorder="1" applyAlignment="1">
      <alignment horizontal="center"/>
    </xf>
    <xf numFmtId="3" fontId="14" fillId="38" borderId="11" xfId="0" applyNumberFormat="1" applyFont="1" applyFill="1" applyBorder="1" applyAlignment="1">
      <alignment/>
    </xf>
    <xf numFmtId="3" fontId="14" fillId="38" borderId="10" xfId="0" applyNumberFormat="1" applyFont="1" applyFill="1" applyBorder="1" applyAlignment="1">
      <alignment/>
    </xf>
    <xf numFmtId="3" fontId="9" fillId="38" borderId="11" xfId="0" applyNumberFormat="1" applyFont="1" applyFill="1" applyBorder="1" applyAlignment="1">
      <alignment/>
    </xf>
    <xf numFmtId="3" fontId="0" fillId="38" borderId="10" xfId="0" applyNumberFormat="1" applyFont="1" applyFill="1" applyBorder="1" applyAlignment="1">
      <alignment/>
    </xf>
    <xf numFmtId="3" fontId="9" fillId="38" borderId="10" xfId="0" applyNumberFormat="1" applyFont="1" applyFill="1" applyBorder="1" applyAlignment="1">
      <alignment/>
    </xf>
    <xf numFmtId="3" fontId="14" fillId="38" borderId="13" xfId="0" applyNumberFormat="1" applyFont="1" applyFill="1" applyBorder="1" applyAlignment="1">
      <alignment/>
    </xf>
    <xf numFmtId="3" fontId="9" fillId="38" borderId="13" xfId="0" applyNumberFormat="1" applyFont="1" applyFill="1" applyBorder="1" applyAlignment="1">
      <alignment/>
    </xf>
    <xf numFmtId="3" fontId="14" fillId="39" borderId="11" xfId="0" applyNumberFormat="1" applyFont="1" applyFill="1" applyBorder="1" applyAlignment="1">
      <alignment/>
    </xf>
    <xf numFmtId="3" fontId="14" fillId="39" borderId="10" xfId="0" applyNumberFormat="1" applyFont="1" applyFill="1" applyBorder="1" applyAlignment="1">
      <alignment/>
    </xf>
    <xf numFmtId="3" fontId="9" fillId="39" borderId="11" xfId="0" applyNumberFormat="1" applyFont="1" applyFill="1" applyBorder="1" applyAlignment="1">
      <alignment/>
    </xf>
    <xf numFmtId="3" fontId="0" fillId="39" borderId="10" xfId="0" applyNumberFormat="1" applyFont="1" applyFill="1" applyBorder="1" applyAlignment="1">
      <alignment/>
    </xf>
    <xf numFmtId="3" fontId="9" fillId="39" borderId="10" xfId="0" applyNumberFormat="1" applyFont="1" applyFill="1" applyBorder="1" applyAlignment="1">
      <alignment/>
    </xf>
    <xf numFmtId="3" fontId="14" fillId="39" borderId="13" xfId="0" applyNumberFormat="1" applyFont="1" applyFill="1" applyBorder="1" applyAlignment="1">
      <alignment/>
    </xf>
    <xf numFmtId="3" fontId="9" fillId="39" borderId="13" xfId="0" applyNumberFormat="1" applyFont="1" applyFill="1" applyBorder="1" applyAlignment="1">
      <alignment/>
    </xf>
    <xf numFmtId="3" fontId="14" fillId="40" borderId="11" xfId="0" applyNumberFormat="1" applyFont="1" applyFill="1" applyBorder="1" applyAlignment="1">
      <alignment/>
    </xf>
    <xf numFmtId="3" fontId="14" fillId="40" borderId="10" xfId="0" applyNumberFormat="1" applyFont="1" applyFill="1" applyBorder="1" applyAlignment="1">
      <alignment/>
    </xf>
    <xf numFmtId="3" fontId="9" fillId="40" borderId="11" xfId="0" applyNumberFormat="1" applyFont="1" applyFill="1" applyBorder="1" applyAlignment="1">
      <alignment/>
    </xf>
    <xf numFmtId="3" fontId="0" fillId="40" borderId="10" xfId="0" applyNumberFormat="1" applyFont="1" applyFill="1" applyBorder="1" applyAlignment="1">
      <alignment/>
    </xf>
    <xf numFmtId="3" fontId="9" fillId="40" borderId="10" xfId="0" applyNumberFormat="1" applyFont="1" applyFill="1" applyBorder="1" applyAlignment="1">
      <alignment/>
    </xf>
    <xf numFmtId="3" fontId="14" fillId="40" borderId="13" xfId="0" applyNumberFormat="1" applyFont="1" applyFill="1" applyBorder="1" applyAlignment="1">
      <alignment/>
    </xf>
    <xf numFmtId="3" fontId="9" fillId="40" borderId="13" xfId="0" applyNumberFormat="1" applyFont="1" applyFill="1" applyBorder="1" applyAlignment="1">
      <alignment/>
    </xf>
    <xf numFmtId="3" fontId="14" fillId="0" borderId="18" xfId="0" applyNumberFormat="1" applyFont="1" applyBorder="1" applyAlignment="1">
      <alignment/>
    </xf>
    <xf numFmtId="3" fontId="14" fillId="41" borderId="11" xfId="0" applyNumberFormat="1" applyFont="1" applyFill="1" applyBorder="1" applyAlignment="1">
      <alignment/>
    </xf>
    <xf numFmtId="3" fontId="14" fillId="41" borderId="10" xfId="0" applyNumberFormat="1" applyFont="1" applyFill="1" applyBorder="1" applyAlignment="1">
      <alignment/>
    </xf>
    <xf numFmtId="3" fontId="9" fillId="41" borderId="11" xfId="0" applyNumberFormat="1" applyFont="1" applyFill="1" applyBorder="1" applyAlignment="1">
      <alignment/>
    </xf>
    <xf numFmtId="3" fontId="0" fillId="41" borderId="10" xfId="0" applyNumberFormat="1" applyFont="1" applyFill="1" applyBorder="1" applyAlignment="1">
      <alignment/>
    </xf>
    <xf numFmtId="3" fontId="9" fillId="41" borderId="10" xfId="0" applyNumberFormat="1" applyFont="1" applyFill="1" applyBorder="1" applyAlignment="1">
      <alignment/>
    </xf>
    <xf numFmtId="3" fontId="14" fillId="41" borderId="13" xfId="0" applyNumberFormat="1" applyFont="1" applyFill="1" applyBorder="1" applyAlignment="1">
      <alignment/>
    </xf>
    <xf numFmtId="3" fontId="9" fillId="41" borderId="13" xfId="0" applyNumberFormat="1" applyFont="1" applyFill="1" applyBorder="1" applyAlignment="1">
      <alignment/>
    </xf>
    <xf numFmtId="3" fontId="31" fillId="0" borderId="10" xfId="0" applyNumberFormat="1" applyFont="1" applyBorder="1" applyAlignment="1">
      <alignment horizontal="center"/>
    </xf>
    <xf numFmtId="3" fontId="12" fillId="0" borderId="10" xfId="0" applyNumberFormat="1" applyFont="1" applyBorder="1" applyAlignment="1">
      <alignment horizontal="center"/>
    </xf>
    <xf numFmtId="3" fontId="10" fillId="0" borderId="10" xfId="0" applyNumberFormat="1" applyFont="1" applyBorder="1" applyAlignment="1">
      <alignment horizontal="center"/>
    </xf>
    <xf numFmtId="3" fontId="0" fillId="0" borderId="10" xfId="0" applyNumberFormat="1" applyFont="1" applyBorder="1" applyAlignment="1">
      <alignment horizontal="center"/>
    </xf>
    <xf numFmtId="3" fontId="10" fillId="0" borderId="0" xfId="0" applyNumberFormat="1" applyFont="1" applyAlignment="1">
      <alignment horizontal="center"/>
    </xf>
    <xf numFmtId="3" fontId="44" fillId="38" borderId="10" xfId="0" applyNumberFormat="1" applyFont="1" applyFill="1" applyBorder="1" applyAlignment="1">
      <alignment horizontal="center"/>
    </xf>
    <xf numFmtId="3" fontId="23" fillId="38" borderId="10" xfId="0" applyNumberFormat="1" applyFont="1" applyFill="1" applyBorder="1" applyAlignment="1">
      <alignment horizontal="center"/>
    </xf>
    <xf numFmtId="3" fontId="2" fillId="0" borderId="0" xfId="0" applyNumberFormat="1" applyFont="1" applyAlignment="1">
      <alignment horizontal="center"/>
    </xf>
    <xf numFmtId="3" fontId="23" fillId="38" borderId="0" xfId="0" applyNumberFormat="1" applyFont="1" applyFill="1" applyAlignment="1">
      <alignment horizontal="center"/>
    </xf>
    <xf numFmtId="3" fontId="44" fillId="0" borderId="0" xfId="0" applyNumberFormat="1" applyFont="1" applyAlignment="1">
      <alignment horizontal="center"/>
    </xf>
    <xf numFmtId="3" fontId="44" fillId="38" borderId="0" xfId="0" applyNumberFormat="1" applyFont="1" applyFill="1" applyAlignment="1">
      <alignment horizontal="center"/>
    </xf>
    <xf numFmtId="3" fontId="23" fillId="0" borderId="0" xfId="0" applyNumberFormat="1" applyFont="1" applyAlignment="1">
      <alignment horizontal="center"/>
    </xf>
    <xf numFmtId="3" fontId="7" fillId="0" borderId="0" xfId="0" applyNumberFormat="1" applyFont="1" applyAlignment="1">
      <alignment horizontal="center"/>
    </xf>
    <xf numFmtId="3" fontId="0" fillId="0" borderId="0" xfId="0" applyNumberFormat="1" applyFont="1" applyAlignment="1">
      <alignment/>
    </xf>
    <xf numFmtId="3" fontId="0" fillId="0" borderId="10" xfId="0" applyNumberFormat="1" applyFont="1" applyBorder="1" applyAlignment="1">
      <alignment/>
    </xf>
    <xf numFmtId="3" fontId="0" fillId="0" borderId="10" xfId="0" applyNumberFormat="1" applyFont="1" applyBorder="1" applyAlignment="1">
      <alignment horizontal="left" vertical="center" wrapText="1"/>
    </xf>
    <xf numFmtId="3" fontId="0" fillId="0" borderId="10" xfId="0" applyNumberFormat="1" applyFont="1" applyBorder="1" applyAlignment="1">
      <alignment horizontal="center"/>
    </xf>
    <xf numFmtId="3" fontId="24" fillId="0" borderId="0" xfId="0" applyNumberFormat="1" applyFont="1" applyBorder="1" applyAlignment="1">
      <alignment/>
    </xf>
    <xf numFmtId="3" fontId="45" fillId="0" borderId="0" xfId="0" applyNumberFormat="1" applyFont="1" applyAlignment="1">
      <alignment horizontal="center"/>
    </xf>
    <xf numFmtId="3" fontId="0" fillId="0" borderId="0" xfId="0" applyNumberFormat="1" applyFont="1" applyBorder="1" applyAlignment="1">
      <alignment/>
    </xf>
    <xf numFmtId="3" fontId="28" fillId="0" borderId="0" xfId="0" applyNumberFormat="1" applyFont="1" applyAlignment="1">
      <alignment horizontal="left"/>
    </xf>
    <xf numFmtId="3" fontId="0" fillId="0" borderId="0" xfId="0" applyNumberFormat="1" applyFont="1" applyAlignment="1">
      <alignment horizontal="center"/>
    </xf>
    <xf numFmtId="3" fontId="0" fillId="42" borderId="0" xfId="0" applyNumberFormat="1" applyFont="1" applyFill="1" applyAlignment="1">
      <alignment/>
    </xf>
    <xf numFmtId="3" fontId="0" fillId="42" borderId="0" xfId="0" applyNumberFormat="1" applyFont="1" applyFill="1" applyAlignment="1">
      <alignment horizontal="center"/>
    </xf>
    <xf numFmtId="3" fontId="0" fillId="33" borderId="0" xfId="0" applyNumberFormat="1" applyFont="1" applyFill="1" applyAlignment="1">
      <alignment/>
    </xf>
    <xf numFmtId="3" fontId="26" fillId="0" borderId="0" xfId="0" applyNumberFormat="1" applyFont="1" applyAlignment="1">
      <alignment/>
    </xf>
    <xf numFmtId="3" fontId="44" fillId="38" borderId="10" xfId="0" applyNumberFormat="1" applyFont="1" applyFill="1" applyBorder="1" applyAlignment="1">
      <alignment/>
    </xf>
    <xf numFmtId="3" fontId="44" fillId="38" borderId="0" xfId="0" applyNumberFormat="1" applyFont="1" applyFill="1" applyAlignment="1">
      <alignment/>
    </xf>
    <xf numFmtId="3" fontId="23" fillId="38" borderId="0" xfId="0" applyNumberFormat="1" applyFont="1" applyFill="1" applyAlignment="1">
      <alignment/>
    </xf>
    <xf numFmtId="3" fontId="0" fillId="0" borderId="0" xfId="0" applyNumberFormat="1" applyFont="1" applyAlignment="1">
      <alignment/>
    </xf>
    <xf numFmtId="3" fontId="0" fillId="0" borderId="0" xfId="0" applyNumberFormat="1" applyFont="1" applyAlignment="1">
      <alignment horizontal="left"/>
    </xf>
    <xf numFmtId="3" fontId="0" fillId="0" borderId="0" xfId="0" applyNumberFormat="1" applyFont="1" applyAlignment="1">
      <alignment horizontal="left"/>
    </xf>
    <xf numFmtId="3" fontId="14" fillId="0" borderId="0" xfId="0" applyNumberFormat="1" applyFont="1" applyAlignment="1">
      <alignment horizontal="left"/>
    </xf>
    <xf numFmtId="3" fontId="0" fillId="0" borderId="0" xfId="0" applyNumberFormat="1" applyFont="1" applyAlignment="1">
      <alignment/>
    </xf>
    <xf numFmtId="3" fontId="0" fillId="0" borderId="0" xfId="0" applyNumberFormat="1" applyFont="1" applyAlignment="1">
      <alignment horizontal="left"/>
    </xf>
    <xf numFmtId="3" fontId="0" fillId="0" borderId="0" xfId="0" applyNumberFormat="1" applyFont="1" applyBorder="1" applyAlignment="1">
      <alignment/>
    </xf>
    <xf numFmtId="3" fontId="0" fillId="0" borderId="19" xfId="0" applyNumberFormat="1" applyFont="1" applyBorder="1" applyAlignment="1">
      <alignment/>
    </xf>
    <xf numFmtId="3" fontId="0" fillId="0" borderId="0" xfId="0" applyNumberFormat="1" applyFont="1" applyBorder="1" applyAlignment="1">
      <alignment horizontal="center"/>
    </xf>
    <xf numFmtId="3" fontId="30" fillId="0" borderId="0" xfId="0" applyNumberFormat="1" applyFont="1" applyBorder="1" applyAlignment="1">
      <alignment horizontal="center"/>
    </xf>
    <xf numFmtId="3" fontId="30" fillId="0" borderId="0" xfId="0" applyNumberFormat="1" applyFont="1" applyAlignment="1">
      <alignment horizontal="center"/>
    </xf>
    <xf numFmtId="3" fontId="13" fillId="38" borderId="11" xfId="0" applyNumberFormat="1" applyFont="1" applyFill="1" applyBorder="1" applyAlignment="1">
      <alignment/>
    </xf>
    <xf numFmtId="3" fontId="12" fillId="38" borderId="10" xfId="0" applyNumberFormat="1" applyFont="1" applyFill="1" applyBorder="1" applyAlignment="1">
      <alignment/>
    </xf>
    <xf numFmtId="3" fontId="13" fillId="38" borderId="10" xfId="0" applyNumberFormat="1" applyFont="1" applyFill="1" applyBorder="1" applyAlignment="1">
      <alignment/>
    </xf>
    <xf numFmtId="3" fontId="0" fillId="38" borderId="10" xfId="0" applyNumberFormat="1" applyFont="1" applyFill="1" applyBorder="1" applyAlignment="1">
      <alignment/>
    </xf>
    <xf numFmtId="3" fontId="14" fillId="0" borderId="0" xfId="0" applyNumberFormat="1" applyFont="1" applyBorder="1" applyAlignment="1">
      <alignment horizontal="center"/>
    </xf>
    <xf numFmtId="3" fontId="12" fillId="0" borderId="0" xfId="0" applyNumberFormat="1" applyFont="1" applyBorder="1" applyAlignment="1">
      <alignment horizontal="center"/>
    </xf>
    <xf numFmtId="3" fontId="0" fillId="0" borderId="0" xfId="0" applyNumberFormat="1" applyFont="1" applyBorder="1" applyAlignment="1">
      <alignment horizontal="center"/>
    </xf>
    <xf numFmtId="4" fontId="18" fillId="0" borderId="14" xfId="0" applyNumberFormat="1" applyFont="1" applyBorder="1" applyAlignment="1">
      <alignment horizontal="center" vertical="center" wrapText="1"/>
    </xf>
    <xf numFmtId="4" fontId="13" fillId="0" borderId="10" xfId="0" applyNumberFormat="1" applyFont="1" applyBorder="1" applyAlignment="1">
      <alignment horizontal="left" wrapText="1"/>
    </xf>
    <xf numFmtId="4" fontId="14" fillId="0" borderId="10" xfId="0" applyNumberFormat="1" applyFont="1" applyBorder="1" applyAlignment="1">
      <alignment/>
    </xf>
    <xf numFmtId="4" fontId="0" fillId="0" borderId="0" xfId="0" applyNumberFormat="1" applyFont="1" applyAlignment="1">
      <alignment/>
    </xf>
    <xf numFmtId="3" fontId="13" fillId="43" borderId="11" xfId="0" applyNumberFormat="1" applyFont="1" applyFill="1" applyBorder="1" applyAlignment="1">
      <alignment/>
    </xf>
    <xf numFmtId="3" fontId="13" fillId="43" borderId="10" xfId="0" applyNumberFormat="1" applyFont="1" applyFill="1" applyBorder="1" applyAlignment="1">
      <alignment/>
    </xf>
    <xf numFmtId="3" fontId="14" fillId="43" borderId="10" xfId="0" applyNumberFormat="1" applyFont="1" applyFill="1" applyBorder="1" applyAlignment="1">
      <alignment/>
    </xf>
    <xf numFmtId="3" fontId="12" fillId="43" borderId="10" xfId="0" applyNumberFormat="1" applyFont="1" applyFill="1" applyBorder="1" applyAlignment="1">
      <alignment/>
    </xf>
    <xf numFmtId="3" fontId="9" fillId="43" borderId="10" xfId="0" applyNumberFormat="1" applyFont="1" applyFill="1" applyBorder="1" applyAlignment="1">
      <alignment/>
    </xf>
    <xf numFmtId="3" fontId="0" fillId="43" borderId="10" xfId="0" applyNumberFormat="1" applyFont="1" applyFill="1" applyBorder="1" applyAlignment="1">
      <alignment/>
    </xf>
    <xf numFmtId="3" fontId="9" fillId="43" borderId="13" xfId="0" applyNumberFormat="1" applyFont="1" applyFill="1" applyBorder="1" applyAlignment="1">
      <alignment/>
    </xf>
    <xf numFmtId="3" fontId="14" fillId="43" borderId="13" xfId="0" applyNumberFormat="1" applyFont="1" applyFill="1" applyBorder="1" applyAlignment="1">
      <alignment/>
    </xf>
    <xf numFmtId="3" fontId="13" fillId="41" borderId="11" xfId="0" applyNumberFormat="1" applyFont="1" applyFill="1" applyBorder="1" applyAlignment="1">
      <alignment/>
    </xf>
    <xf numFmtId="3" fontId="13" fillId="41" borderId="10" xfId="0" applyNumberFormat="1" applyFont="1" applyFill="1" applyBorder="1" applyAlignment="1">
      <alignment/>
    </xf>
    <xf numFmtId="3" fontId="12" fillId="41" borderId="10" xfId="0" applyNumberFormat="1" applyFont="1" applyFill="1" applyBorder="1" applyAlignment="1">
      <alignment/>
    </xf>
    <xf numFmtId="3" fontId="0" fillId="41" borderId="10" xfId="0" applyNumberFormat="1" applyFont="1" applyFill="1" applyBorder="1" applyAlignment="1">
      <alignment/>
    </xf>
    <xf numFmtId="3" fontId="13" fillId="39" borderId="11" xfId="0" applyNumberFormat="1" applyFont="1" applyFill="1" applyBorder="1" applyAlignment="1">
      <alignment/>
    </xf>
    <xf numFmtId="3" fontId="13" fillId="39" borderId="10" xfId="0" applyNumberFormat="1" applyFont="1" applyFill="1" applyBorder="1" applyAlignment="1">
      <alignment/>
    </xf>
    <xf numFmtId="3" fontId="12" fillId="39" borderId="10" xfId="0" applyNumberFormat="1" applyFont="1" applyFill="1" applyBorder="1" applyAlignment="1">
      <alignment/>
    </xf>
    <xf numFmtId="3" fontId="0" fillId="39" borderId="10" xfId="0" applyNumberFormat="1" applyFont="1" applyFill="1" applyBorder="1" applyAlignment="1">
      <alignment/>
    </xf>
    <xf numFmtId="3" fontId="46" fillId="41" borderId="11" xfId="0" applyNumberFormat="1" applyFont="1" applyFill="1" applyBorder="1" applyAlignment="1">
      <alignment/>
    </xf>
    <xf numFmtId="3" fontId="46" fillId="41" borderId="10" xfId="0" applyNumberFormat="1" applyFont="1" applyFill="1" applyBorder="1" applyAlignment="1">
      <alignment/>
    </xf>
    <xf numFmtId="3" fontId="23" fillId="41" borderId="10" xfId="0" applyNumberFormat="1" applyFont="1" applyFill="1" applyBorder="1" applyAlignment="1">
      <alignment/>
    </xf>
    <xf numFmtId="3" fontId="13" fillId="44" borderId="11" xfId="0" applyNumberFormat="1" applyFont="1" applyFill="1" applyBorder="1" applyAlignment="1">
      <alignment/>
    </xf>
    <xf numFmtId="3" fontId="13" fillId="44" borderId="10" xfId="0" applyNumberFormat="1" applyFont="1" applyFill="1" applyBorder="1" applyAlignment="1">
      <alignment/>
    </xf>
    <xf numFmtId="3" fontId="14" fillId="44" borderId="10" xfId="0" applyNumberFormat="1" applyFont="1" applyFill="1" applyBorder="1" applyAlignment="1">
      <alignment/>
    </xf>
    <xf numFmtId="3" fontId="12" fillId="44" borderId="10" xfId="0" applyNumberFormat="1" applyFont="1" applyFill="1" applyBorder="1" applyAlignment="1">
      <alignment/>
    </xf>
    <xf numFmtId="3" fontId="9" fillId="44" borderId="10" xfId="0" applyNumberFormat="1" applyFont="1" applyFill="1" applyBorder="1" applyAlignment="1">
      <alignment/>
    </xf>
    <xf numFmtId="3" fontId="0" fillId="44" borderId="10" xfId="0" applyNumberFormat="1" applyFont="1" applyFill="1" applyBorder="1" applyAlignment="1">
      <alignment/>
    </xf>
    <xf numFmtId="3" fontId="9" fillId="44" borderId="13" xfId="0" applyNumberFormat="1" applyFont="1" applyFill="1" applyBorder="1" applyAlignment="1">
      <alignment/>
    </xf>
    <xf numFmtId="3" fontId="14" fillId="44" borderId="13" xfId="0" applyNumberFormat="1" applyFont="1" applyFill="1" applyBorder="1" applyAlignment="1">
      <alignment/>
    </xf>
    <xf numFmtId="3" fontId="31"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xf>
    <xf numFmtId="3" fontId="0" fillId="0" borderId="0" xfId="0" applyNumberFormat="1" applyFont="1" applyAlignment="1">
      <alignment vertical="center"/>
    </xf>
    <xf numFmtId="3" fontId="14" fillId="0" borderId="0" xfId="0" applyNumberFormat="1" applyFont="1" applyAlignment="1">
      <alignment/>
    </xf>
    <xf numFmtId="3" fontId="0" fillId="0" borderId="0" xfId="0" applyNumberFormat="1" applyFont="1" applyAlignment="1">
      <alignment horizontal="center" vertical="center"/>
    </xf>
    <xf numFmtId="3" fontId="9" fillId="0" borderId="10" xfId="0" applyNumberFormat="1" applyFont="1" applyBorder="1" applyAlignment="1">
      <alignment horizontal="center"/>
    </xf>
    <xf numFmtId="3" fontId="14" fillId="0" borderId="0" xfId="0" applyNumberFormat="1" applyFont="1" applyAlignment="1">
      <alignment horizontal="center"/>
    </xf>
    <xf numFmtId="3" fontId="19" fillId="0" borderId="0" xfId="0" applyNumberFormat="1" applyFont="1" applyAlignment="1">
      <alignment horizontal="center"/>
    </xf>
    <xf numFmtId="3" fontId="0" fillId="33" borderId="0" xfId="0" applyNumberFormat="1" applyFont="1" applyFill="1" applyBorder="1" applyAlignment="1">
      <alignment horizontal="center"/>
    </xf>
    <xf numFmtId="3" fontId="9" fillId="33" borderId="0" xfId="0" applyNumberFormat="1" applyFont="1" applyFill="1" applyBorder="1" applyAlignment="1">
      <alignment/>
    </xf>
    <xf numFmtId="3" fontId="10" fillId="33" borderId="0" xfId="0" applyNumberFormat="1" applyFont="1" applyFill="1" applyAlignment="1">
      <alignment/>
    </xf>
    <xf numFmtId="3" fontId="0" fillId="33" borderId="0" xfId="0" applyNumberFormat="1" applyFont="1" applyFill="1" applyBorder="1" applyAlignment="1">
      <alignment/>
    </xf>
    <xf numFmtId="3" fontId="20" fillId="33" borderId="0" xfId="0" applyNumberFormat="1" applyFont="1" applyFill="1" applyAlignment="1">
      <alignment/>
    </xf>
    <xf numFmtId="3" fontId="2" fillId="33" borderId="0" xfId="0" applyNumberFormat="1" applyFont="1" applyFill="1" applyAlignment="1">
      <alignment/>
    </xf>
    <xf numFmtId="3" fontId="10" fillId="33" borderId="0" xfId="0" applyNumberFormat="1" applyFont="1" applyFill="1" applyAlignment="1">
      <alignment/>
    </xf>
    <xf numFmtId="3" fontId="14" fillId="33" borderId="0" xfId="0" applyNumberFormat="1" applyFont="1" applyFill="1" applyAlignment="1">
      <alignment horizontal="left"/>
    </xf>
    <xf numFmtId="3" fontId="21" fillId="33" borderId="0" xfId="0" applyNumberFormat="1" applyFont="1" applyFill="1" applyAlignment="1">
      <alignment/>
    </xf>
    <xf numFmtId="3" fontId="9" fillId="33" borderId="0" xfId="0" applyNumberFormat="1" applyFont="1" applyFill="1" applyAlignment="1">
      <alignment wrapText="1"/>
    </xf>
    <xf numFmtId="3" fontId="7" fillId="33" borderId="0" xfId="0" applyNumberFormat="1" applyFont="1" applyFill="1" applyAlignment="1">
      <alignment/>
    </xf>
    <xf numFmtId="3" fontId="10" fillId="33" borderId="10"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3" fontId="10" fillId="33" borderId="15" xfId="0" applyNumberFormat="1" applyFont="1" applyFill="1" applyBorder="1" applyAlignment="1">
      <alignment horizontal="center"/>
    </xf>
    <xf numFmtId="3" fontId="15" fillId="33" borderId="0" xfId="0" applyNumberFormat="1" applyFont="1" applyFill="1" applyBorder="1" applyAlignment="1">
      <alignment horizontal="center"/>
    </xf>
    <xf numFmtId="3" fontId="4" fillId="33" borderId="0" xfId="0" applyNumberFormat="1" applyFont="1" applyFill="1" applyAlignment="1">
      <alignment horizontal="center"/>
    </xf>
    <xf numFmtId="3" fontId="18" fillId="33" borderId="13" xfId="0" applyNumberFormat="1" applyFont="1" applyFill="1" applyBorder="1" applyAlignment="1">
      <alignment horizontal="center" vertical="center"/>
    </xf>
    <xf numFmtId="3" fontId="13" fillId="33" borderId="13" xfId="0" applyNumberFormat="1" applyFont="1" applyFill="1" applyBorder="1" applyAlignment="1">
      <alignment horizontal="left"/>
    </xf>
    <xf numFmtId="3" fontId="14" fillId="33" borderId="10" xfId="0" applyNumberFormat="1" applyFont="1" applyFill="1" applyBorder="1" applyAlignment="1">
      <alignment/>
    </xf>
    <xf numFmtId="3" fontId="14" fillId="33" borderId="11" xfId="0" applyNumberFormat="1" applyFont="1" applyFill="1" applyBorder="1" applyAlignment="1">
      <alignment/>
    </xf>
    <xf numFmtId="3" fontId="0" fillId="33" borderId="10" xfId="0" applyNumberFormat="1" applyFont="1" applyFill="1" applyBorder="1" applyAlignment="1">
      <alignment/>
    </xf>
    <xf numFmtId="3" fontId="30" fillId="33" borderId="10" xfId="0" applyNumberFormat="1" applyFont="1" applyFill="1" applyBorder="1" applyAlignment="1">
      <alignment horizontal="center" vertical="center"/>
    </xf>
    <xf numFmtId="3" fontId="12" fillId="33" borderId="10" xfId="0" applyNumberFormat="1" applyFont="1" applyFill="1" applyBorder="1" applyAlignment="1">
      <alignment horizontal="left"/>
    </xf>
    <xf numFmtId="3" fontId="18" fillId="33" borderId="10" xfId="0" applyNumberFormat="1" applyFont="1" applyFill="1" applyBorder="1" applyAlignment="1">
      <alignment horizontal="center" vertical="center"/>
    </xf>
    <xf numFmtId="3" fontId="13" fillId="33" borderId="10" xfId="0" applyNumberFormat="1" applyFont="1" applyFill="1" applyBorder="1" applyAlignment="1">
      <alignment horizontal="left"/>
    </xf>
    <xf numFmtId="3" fontId="13" fillId="33" borderId="14" xfId="0" applyNumberFormat="1" applyFont="1" applyFill="1" applyBorder="1" applyAlignment="1">
      <alignment horizontal="left"/>
    </xf>
    <xf numFmtId="3" fontId="14" fillId="33" borderId="13" xfId="0" applyNumberFormat="1" applyFont="1" applyFill="1" applyBorder="1" applyAlignment="1">
      <alignment/>
    </xf>
    <xf numFmtId="3" fontId="12" fillId="33" borderId="10" xfId="0" applyNumberFormat="1" applyFont="1" applyFill="1" applyBorder="1" applyAlignment="1">
      <alignment horizontal="left" vertical="center" wrapText="1"/>
    </xf>
    <xf numFmtId="3" fontId="14" fillId="33" borderId="0" xfId="0" applyNumberFormat="1" applyFont="1" applyFill="1" applyBorder="1" applyAlignment="1">
      <alignment/>
    </xf>
    <xf numFmtId="3" fontId="2" fillId="33" borderId="0" xfId="0" applyNumberFormat="1" applyFont="1" applyFill="1" applyBorder="1" applyAlignment="1">
      <alignment/>
    </xf>
    <xf numFmtId="3" fontId="1" fillId="33" borderId="0" xfId="0" applyNumberFormat="1" applyFont="1" applyFill="1" applyBorder="1" applyAlignment="1">
      <alignment/>
    </xf>
    <xf numFmtId="3" fontId="6"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3" fontId="2" fillId="33" borderId="0" xfId="0" applyNumberFormat="1" applyFont="1" applyFill="1" applyBorder="1" applyAlignment="1">
      <alignment horizontal="center"/>
    </xf>
    <xf numFmtId="3" fontId="8" fillId="33" borderId="0" xfId="0" applyNumberFormat="1" applyFont="1" applyFill="1" applyBorder="1" applyAlignment="1">
      <alignment/>
    </xf>
    <xf numFmtId="4" fontId="18" fillId="33" borderId="14" xfId="0" applyNumberFormat="1" applyFont="1" applyFill="1" applyBorder="1" applyAlignment="1">
      <alignment horizontal="center" vertical="center" wrapText="1"/>
    </xf>
    <xf numFmtId="4" fontId="18" fillId="33" borderId="14" xfId="0" applyNumberFormat="1" applyFont="1" applyFill="1" applyBorder="1" applyAlignment="1">
      <alignment horizontal="left" wrapText="1"/>
    </xf>
    <xf numFmtId="4" fontId="14" fillId="33" borderId="10" xfId="0" applyNumberFormat="1" applyFont="1" applyFill="1" applyBorder="1" applyAlignment="1">
      <alignment/>
    </xf>
    <xf numFmtId="4" fontId="2" fillId="33" borderId="0" xfId="0" applyNumberFormat="1" applyFont="1" applyFill="1" applyAlignment="1">
      <alignment/>
    </xf>
    <xf numFmtId="3" fontId="14" fillId="45" borderId="11" xfId="0" applyNumberFormat="1" applyFont="1" applyFill="1" applyBorder="1" applyAlignment="1">
      <alignment/>
    </xf>
    <xf numFmtId="3" fontId="14" fillId="45" borderId="10" xfId="0" applyNumberFormat="1" applyFont="1" applyFill="1" applyBorder="1" applyAlignment="1">
      <alignment/>
    </xf>
    <xf numFmtId="3" fontId="9" fillId="45" borderId="11" xfId="0" applyNumberFormat="1" applyFont="1" applyFill="1" applyBorder="1" applyAlignment="1">
      <alignment/>
    </xf>
    <xf numFmtId="3" fontId="0" fillId="45" borderId="10" xfId="0" applyNumberFormat="1" applyFont="1" applyFill="1" applyBorder="1" applyAlignment="1">
      <alignment/>
    </xf>
    <xf numFmtId="3" fontId="9" fillId="45" borderId="10" xfId="0" applyNumberFormat="1" applyFont="1" applyFill="1" applyBorder="1" applyAlignment="1">
      <alignment/>
    </xf>
    <xf numFmtId="3" fontId="14" fillId="45" borderId="13" xfId="0" applyNumberFormat="1" applyFont="1" applyFill="1" applyBorder="1" applyAlignment="1">
      <alignment/>
    </xf>
    <xf numFmtId="3" fontId="9" fillId="45" borderId="13" xfId="0" applyNumberFormat="1" applyFont="1" applyFill="1" applyBorder="1" applyAlignment="1">
      <alignment/>
    </xf>
    <xf numFmtId="3" fontId="0" fillId="0" borderId="10" xfId="0" applyNumberFormat="1" applyFont="1" applyBorder="1" applyAlignment="1">
      <alignment horizontal="center"/>
    </xf>
    <xf numFmtId="3" fontId="31" fillId="33" borderId="10" xfId="0" applyNumberFormat="1" applyFont="1" applyFill="1" applyBorder="1" applyAlignment="1">
      <alignment horizontal="center"/>
    </xf>
    <xf numFmtId="3" fontId="12" fillId="33" borderId="10" xfId="0" applyNumberFormat="1" applyFont="1" applyFill="1" applyBorder="1" applyAlignment="1">
      <alignment horizontal="center"/>
    </xf>
    <xf numFmtId="3" fontId="0" fillId="33" borderId="10" xfId="0" applyNumberFormat="1" applyFont="1" applyFill="1" applyBorder="1" applyAlignment="1">
      <alignment horizontal="center"/>
    </xf>
    <xf numFmtId="3" fontId="44" fillId="38" borderId="10" xfId="0" applyNumberFormat="1" applyFont="1" applyFill="1" applyBorder="1" applyAlignment="1">
      <alignment horizontal="left" vertical="center" wrapText="1"/>
    </xf>
    <xf numFmtId="3" fontId="21" fillId="33" borderId="0" xfId="0" applyNumberFormat="1" applyFont="1" applyFill="1" applyBorder="1" applyAlignment="1">
      <alignment/>
    </xf>
    <xf numFmtId="3" fontId="14" fillId="33" borderId="0" xfId="0" applyNumberFormat="1" applyFont="1" applyFill="1" applyAlignment="1">
      <alignment/>
    </xf>
    <xf numFmtId="3" fontId="10" fillId="33" borderId="10" xfId="0" applyNumberFormat="1" applyFont="1" applyFill="1" applyBorder="1" applyAlignment="1">
      <alignment horizontal="center"/>
    </xf>
    <xf numFmtId="3" fontId="10" fillId="33" borderId="0" xfId="0" applyNumberFormat="1" applyFont="1" applyFill="1" applyAlignment="1">
      <alignment horizontal="center"/>
    </xf>
    <xf numFmtId="3" fontId="2" fillId="33" borderId="0" xfId="0" applyNumberFormat="1" applyFont="1" applyFill="1" applyAlignment="1">
      <alignment horizontal="center"/>
    </xf>
    <xf numFmtId="3" fontId="44" fillId="38" borderId="0" xfId="0" applyNumberFormat="1" applyFont="1" applyFill="1" applyAlignment="1">
      <alignment horizontal="center"/>
    </xf>
    <xf numFmtId="3" fontId="23" fillId="38" borderId="0" xfId="0" applyNumberFormat="1" applyFont="1" applyFill="1" applyAlignment="1">
      <alignment horizontal="center"/>
    </xf>
    <xf numFmtId="3" fontId="48" fillId="33" borderId="0" xfId="0" applyNumberFormat="1" applyFont="1" applyFill="1" applyAlignment="1">
      <alignment horizontal="center"/>
    </xf>
    <xf numFmtId="3" fontId="44" fillId="33" borderId="0" xfId="0" applyNumberFormat="1" applyFont="1" applyFill="1" applyAlignment="1">
      <alignment horizontal="center"/>
    </xf>
    <xf numFmtId="3" fontId="23" fillId="33" borderId="0" xfId="0" applyNumberFormat="1" applyFont="1" applyFill="1" applyAlignment="1">
      <alignment horizontal="center"/>
    </xf>
    <xf numFmtId="3" fontId="45" fillId="33" borderId="0" xfId="0" applyNumberFormat="1" applyFont="1" applyFill="1" applyAlignment="1">
      <alignment horizontal="center"/>
    </xf>
    <xf numFmtId="3" fontId="47" fillId="33" borderId="0" xfId="0" applyNumberFormat="1" applyFont="1" applyFill="1" applyAlignment="1">
      <alignment horizontal="center"/>
    </xf>
    <xf numFmtId="3" fontId="23" fillId="38" borderId="18" xfId="0" applyNumberFormat="1" applyFont="1" applyFill="1" applyBorder="1" applyAlignment="1">
      <alignment horizontal="center"/>
    </xf>
    <xf numFmtId="3" fontId="7" fillId="33" borderId="0" xfId="0" applyNumberFormat="1" applyFont="1" applyFill="1" applyAlignment="1">
      <alignment horizontal="left"/>
    </xf>
    <xf numFmtId="3" fontId="2" fillId="33" borderId="0" xfId="0" applyNumberFormat="1" applyFont="1" applyFill="1" applyAlignment="1">
      <alignment horizontal="left"/>
    </xf>
    <xf numFmtId="3" fontId="30" fillId="33" borderId="15" xfId="0" applyNumberFormat="1" applyFont="1" applyFill="1" applyBorder="1" applyAlignment="1">
      <alignment horizontal="center"/>
    </xf>
    <xf numFmtId="3" fontId="30" fillId="33" borderId="0" xfId="0" applyNumberFormat="1" applyFont="1" applyFill="1" applyBorder="1" applyAlignment="1">
      <alignment horizontal="center"/>
    </xf>
    <xf numFmtId="3" fontId="6" fillId="33" borderId="0" xfId="0" applyNumberFormat="1" applyFont="1" applyFill="1" applyAlignment="1">
      <alignment horizontal="center"/>
    </xf>
    <xf numFmtId="3" fontId="13" fillId="34" borderId="11" xfId="0" applyNumberFormat="1" applyFont="1" applyFill="1" applyBorder="1" applyAlignment="1">
      <alignment/>
    </xf>
    <xf numFmtId="3" fontId="12" fillId="34" borderId="10" xfId="0" applyNumberFormat="1" applyFont="1" applyFill="1" applyBorder="1" applyAlignment="1">
      <alignment/>
    </xf>
    <xf numFmtId="3" fontId="13" fillId="34" borderId="10" xfId="0" applyNumberFormat="1" applyFont="1" applyFill="1" applyBorder="1" applyAlignment="1">
      <alignment/>
    </xf>
    <xf numFmtId="3" fontId="14" fillId="33" borderId="0" xfId="0" applyNumberFormat="1" applyFont="1" applyFill="1" applyBorder="1" applyAlignment="1">
      <alignment horizontal="center"/>
    </xf>
    <xf numFmtId="3" fontId="5" fillId="33" borderId="0" xfId="0" applyNumberFormat="1" applyFont="1" applyFill="1" applyBorder="1" applyAlignment="1">
      <alignment/>
    </xf>
    <xf numFmtId="4" fontId="13" fillId="33" borderId="14" xfId="0" applyNumberFormat="1" applyFont="1" applyFill="1" applyBorder="1" applyAlignment="1">
      <alignment horizontal="left" wrapText="1"/>
    </xf>
    <xf numFmtId="4" fontId="0" fillId="33" borderId="0" xfId="0" applyNumberFormat="1" applyFont="1" applyFill="1" applyBorder="1" applyAlignment="1">
      <alignment/>
    </xf>
    <xf numFmtId="3" fontId="13" fillId="45" borderId="11" xfId="0" applyNumberFormat="1" applyFont="1" applyFill="1" applyBorder="1" applyAlignment="1">
      <alignment/>
    </xf>
    <xf numFmtId="3" fontId="13" fillId="45" borderId="10" xfId="0" applyNumberFormat="1" applyFont="1" applyFill="1" applyBorder="1" applyAlignment="1">
      <alignment/>
    </xf>
    <xf numFmtId="3" fontId="12" fillId="45" borderId="10" xfId="0" applyNumberFormat="1" applyFont="1" applyFill="1" applyBorder="1" applyAlignment="1">
      <alignment/>
    </xf>
    <xf numFmtId="3" fontId="13" fillId="35" borderId="11" xfId="0" applyNumberFormat="1" applyFont="1" applyFill="1" applyBorder="1" applyAlignment="1">
      <alignment/>
    </xf>
    <xf numFmtId="3" fontId="13" fillId="35" borderId="10" xfId="0" applyNumberFormat="1" applyFont="1" applyFill="1" applyBorder="1" applyAlignment="1">
      <alignment/>
    </xf>
    <xf numFmtId="3" fontId="12" fillId="35" borderId="10" xfId="0" applyNumberFormat="1" applyFont="1" applyFill="1" applyBorder="1" applyAlignment="1">
      <alignment/>
    </xf>
    <xf numFmtId="3" fontId="13" fillId="36" borderId="11" xfId="0" applyNumberFormat="1" applyFont="1" applyFill="1" applyBorder="1" applyAlignment="1">
      <alignment/>
    </xf>
    <xf numFmtId="3" fontId="12" fillId="36" borderId="10" xfId="0" applyNumberFormat="1" applyFont="1" applyFill="1" applyBorder="1" applyAlignment="1">
      <alignment/>
    </xf>
    <xf numFmtId="3" fontId="13" fillId="36" borderId="10" xfId="0" applyNumberFormat="1" applyFont="1" applyFill="1" applyBorder="1" applyAlignment="1">
      <alignment/>
    </xf>
    <xf numFmtId="3" fontId="20" fillId="33" borderId="0" xfId="0" applyNumberFormat="1" applyFont="1" applyFill="1" applyAlignment="1">
      <alignment horizontal="center"/>
    </xf>
    <xf numFmtId="3" fontId="0" fillId="33" borderId="0" xfId="0" applyNumberFormat="1" applyFont="1" applyFill="1" applyAlignment="1">
      <alignment/>
    </xf>
    <xf numFmtId="3" fontId="31" fillId="33" borderId="10" xfId="0" applyNumberFormat="1" applyFont="1" applyFill="1" applyBorder="1" applyAlignment="1">
      <alignment horizontal="center" vertical="center"/>
    </xf>
    <xf numFmtId="3" fontId="0" fillId="33" borderId="0" xfId="0" applyNumberFormat="1" applyFont="1" applyFill="1" applyAlignment="1">
      <alignment vertical="center"/>
    </xf>
    <xf numFmtId="3" fontId="12" fillId="33" borderId="10" xfId="0" applyNumberFormat="1" applyFont="1" applyFill="1" applyBorder="1" applyAlignment="1">
      <alignment horizontal="center"/>
    </xf>
    <xf numFmtId="3" fontId="0" fillId="33" borderId="10" xfId="0" applyNumberFormat="1" applyFont="1" applyFill="1" applyBorder="1" applyAlignment="1">
      <alignment horizontal="center"/>
    </xf>
    <xf numFmtId="3" fontId="0" fillId="33" borderId="10" xfId="0" applyNumberFormat="1" applyFont="1" applyFill="1" applyBorder="1" applyAlignment="1">
      <alignment/>
    </xf>
    <xf numFmtId="3" fontId="14" fillId="33" borderId="0" xfId="0" applyNumberFormat="1" applyFont="1" applyFill="1" applyAlignment="1">
      <alignment/>
    </xf>
    <xf numFmtId="3" fontId="0" fillId="0" borderId="10" xfId="0" applyNumberFormat="1" applyFont="1" applyBorder="1" applyAlignment="1">
      <alignment/>
    </xf>
    <xf numFmtId="3" fontId="14" fillId="33" borderId="0" xfId="0" applyNumberFormat="1" applyFont="1" applyFill="1" applyAlignment="1">
      <alignment/>
    </xf>
    <xf numFmtId="3" fontId="10" fillId="33" borderId="0" xfId="0" applyNumberFormat="1" applyFont="1" applyFill="1" applyAlignment="1">
      <alignment/>
    </xf>
    <xf numFmtId="3" fontId="9" fillId="33" borderId="10" xfId="0" applyNumberFormat="1" applyFont="1" applyFill="1" applyBorder="1" applyAlignment="1">
      <alignment horizontal="center"/>
    </xf>
    <xf numFmtId="3" fontId="10" fillId="33" borderId="0" xfId="0" applyNumberFormat="1" applyFont="1" applyFill="1" applyAlignment="1">
      <alignment horizontal="center"/>
    </xf>
    <xf numFmtId="3" fontId="0" fillId="33" borderId="0" xfId="0" applyNumberFormat="1" applyFont="1" applyFill="1" applyAlignment="1">
      <alignment horizontal="center"/>
    </xf>
    <xf numFmtId="3" fontId="0" fillId="33" borderId="0" xfId="0" applyNumberFormat="1" applyFont="1" applyFill="1" applyAlignment="1">
      <alignment horizontal="center" vertical="center"/>
    </xf>
    <xf numFmtId="3" fontId="14" fillId="33" borderId="0" xfId="0" applyNumberFormat="1" applyFont="1" applyFill="1" applyAlignment="1">
      <alignment horizontal="center"/>
    </xf>
    <xf numFmtId="3" fontId="19" fillId="33" borderId="0" xfId="0" applyNumberFormat="1" applyFont="1" applyFill="1" applyAlignment="1">
      <alignment horizontal="center"/>
    </xf>
    <xf numFmtId="3" fontId="23" fillId="33" borderId="0" xfId="0" applyNumberFormat="1" applyFont="1" applyFill="1" applyAlignment="1">
      <alignment horizontal="center"/>
    </xf>
    <xf numFmtId="3" fontId="44" fillId="33" borderId="0" xfId="0" applyNumberFormat="1" applyFont="1" applyFill="1" applyAlignment="1">
      <alignment horizontal="center"/>
    </xf>
    <xf numFmtId="3" fontId="44" fillId="33" borderId="0" xfId="0" applyNumberFormat="1" applyFont="1" applyFill="1" applyAlignment="1">
      <alignment horizontal="center" vertical="center"/>
    </xf>
    <xf numFmtId="3" fontId="49" fillId="33" borderId="0" xfId="0" applyNumberFormat="1" applyFont="1" applyFill="1" applyAlignment="1">
      <alignment horizontal="center"/>
    </xf>
    <xf numFmtId="3" fontId="44" fillId="33" borderId="0" xfId="0" applyNumberFormat="1" applyFont="1" applyFill="1" applyAlignment="1">
      <alignment horizontal="left"/>
    </xf>
    <xf numFmtId="3" fontId="9" fillId="33" borderId="0" xfId="0" applyNumberFormat="1" applyFont="1" applyFill="1" applyAlignment="1">
      <alignment horizontal="left"/>
    </xf>
    <xf numFmtId="3" fontId="0" fillId="33" borderId="0" xfId="0" applyNumberFormat="1" applyFont="1" applyFill="1" applyAlignment="1">
      <alignment horizontal="left"/>
    </xf>
    <xf numFmtId="3" fontId="21" fillId="33" borderId="0" xfId="0" applyNumberFormat="1" applyFont="1" applyFill="1" applyAlignment="1">
      <alignment/>
    </xf>
    <xf numFmtId="3" fontId="0" fillId="33" borderId="0" xfId="0" applyNumberFormat="1" applyFont="1" applyFill="1" applyAlignment="1">
      <alignment wrapText="1"/>
    </xf>
    <xf numFmtId="3" fontId="0" fillId="33" borderId="0" xfId="0" applyNumberFormat="1" applyFont="1" applyFill="1" applyBorder="1" applyAlignment="1">
      <alignment/>
    </xf>
    <xf numFmtId="3" fontId="10" fillId="33" borderId="0" xfId="0" applyNumberFormat="1" applyFont="1" applyFill="1" applyBorder="1" applyAlignment="1">
      <alignment/>
    </xf>
    <xf numFmtId="3" fontId="21" fillId="33" borderId="0" xfId="0" applyNumberFormat="1" applyFont="1" applyFill="1" applyBorder="1" applyAlignment="1">
      <alignment horizontal="center" wrapText="1"/>
    </xf>
    <xf numFmtId="3" fontId="50" fillId="33" borderId="0" xfId="0" applyNumberFormat="1" applyFont="1" applyFill="1" applyBorder="1" applyAlignment="1">
      <alignment/>
    </xf>
    <xf numFmtId="3" fontId="26" fillId="33" borderId="0" xfId="0" applyNumberFormat="1" applyFont="1" applyFill="1" applyBorder="1" applyAlignment="1">
      <alignment/>
    </xf>
    <xf numFmtId="3" fontId="26" fillId="33" borderId="0" xfId="0" applyNumberFormat="1" applyFont="1" applyFill="1" applyBorder="1" applyAlignment="1">
      <alignment/>
    </xf>
    <xf numFmtId="3" fontId="20" fillId="33" borderId="0" xfId="0" applyNumberFormat="1" applyFont="1" applyFill="1" applyAlignment="1">
      <alignment/>
    </xf>
    <xf numFmtId="3" fontId="21" fillId="33" borderId="0" xfId="0" applyNumberFormat="1" applyFont="1" applyFill="1" applyAlignment="1">
      <alignment/>
    </xf>
    <xf numFmtId="3" fontId="20" fillId="33" borderId="0" xfId="0" applyNumberFormat="1" applyFont="1" applyFill="1" applyAlignment="1">
      <alignment/>
    </xf>
    <xf numFmtId="3" fontId="51" fillId="33" borderId="0" xfId="0" applyNumberFormat="1" applyFont="1" applyFill="1" applyBorder="1" applyAlignment="1">
      <alignment/>
    </xf>
    <xf numFmtId="3" fontId="20" fillId="33" borderId="0" xfId="0" applyNumberFormat="1" applyFont="1" applyFill="1" applyBorder="1" applyAlignment="1">
      <alignment/>
    </xf>
    <xf numFmtId="3" fontId="21" fillId="33" borderId="0" xfId="0" applyNumberFormat="1" applyFont="1" applyFill="1" applyBorder="1" applyAlignment="1">
      <alignment/>
    </xf>
    <xf numFmtId="3" fontId="9" fillId="33" borderId="0" xfId="0" applyNumberFormat="1" applyFont="1" applyFill="1" applyAlignment="1">
      <alignment/>
    </xf>
    <xf numFmtId="3" fontId="10" fillId="33" borderId="11" xfId="0" applyNumberFormat="1" applyFont="1" applyFill="1" applyBorder="1" applyAlignment="1">
      <alignment horizontal="center" vertical="center" wrapText="1"/>
    </xf>
    <xf numFmtId="3" fontId="15" fillId="33" borderId="15"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52" fillId="33" borderId="10" xfId="0" applyNumberFormat="1" applyFont="1" applyFill="1" applyBorder="1" applyAlignment="1">
      <alignment/>
    </xf>
    <xf numFmtId="3" fontId="15" fillId="33" borderId="0" xfId="0" applyNumberFormat="1" applyFont="1" applyFill="1" applyAlignment="1">
      <alignment/>
    </xf>
    <xf numFmtId="3" fontId="18" fillId="33" borderId="13" xfId="0" applyNumberFormat="1" applyFont="1" applyFill="1" applyBorder="1" applyAlignment="1">
      <alignment horizontal="center" vertical="center"/>
    </xf>
    <xf numFmtId="3" fontId="13" fillId="33" borderId="13" xfId="0" applyNumberFormat="1" applyFont="1" applyFill="1" applyBorder="1" applyAlignment="1">
      <alignment horizontal="left"/>
    </xf>
    <xf numFmtId="3" fontId="14" fillId="33" borderId="10" xfId="0" applyNumberFormat="1" applyFont="1" applyFill="1" applyBorder="1" applyAlignment="1">
      <alignment/>
    </xf>
    <xf numFmtId="3" fontId="14" fillId="33" borderId="11" xfId="0" applyNumberFormat="1" applyFont="1" applyFill="1" applyBorder="1" applyAlignment="1">
      <alignment/>
    </xf>
    <xf numFmtId="3" fontId="14" fillId="33" borderId="15" xfId="0" applyNumberFormat="1" applyFont="1" applyFill="1" applyBorder="1" applyAlignment="1">
      <alignment/>
    </xf>
    <xf numFmtId="3" fontId="12" fillId="33" borderId="0" xfId="0" applyNumberFormat="1" applyFont="1" applyFill="1" applyAlignment="1">
      <alignment/>
    </xf>
    <xf numFmtId="3" fontId="30" fillId="33" borderId="10" xfId="0" applyNumberFormat="1" applyFont="1" applyFill="1" applyBorder="1" applyAlignment="1">
      <alignment horizontal="center" vertical="center"/>
    </xf>
    <xf numFmtId="3" fontId="12" fillId="33" borderId="10" xfId="0" applyNumberFormat="1" applyFont="1" applyFill="1" applyBorder="1" applyAlignment="1">
      <alignment horizontal="left"/>
    </xf>
    <xf numFmtId="3" fontId="18" fillId="33" borderId="10" xfId="0" applyNumberFormat="1" applyFont="1" applyFill="1" applyBorder="1" applyAlignment="1">
      <alignment horizontal="center" vertical="center"/>
    </xf>
    <xf numFmtId="3" fontId="13" fillId="33" borderId="10" xfId="0" applyNumberFormat="1" applyFont="1" applyFill="1" applyBorder="1" applyAlignment="1">
      <alignment horizontal="left"/>
    </xf>
    <xf numFmtId="3" fontId="13" fillId="33" borderId="14" xfId="0" applyNumberFormat="1" applyFont="1" applyFill="1" applyBorder="1" applyAlignment="1">
      <alignment horizontal="left"/>
    </xf>
    <xf numFmtId="3" fontId="14" fillId="33" borderId="13" xfId="0" applyNumberFormat="1" applyFont="1" applyFill="1" applyBorder="1" applyAlignment="1">
      <alignment/>
    </xf>
    <xf numFmtId="3" fontId="12" fillId="33" borderId="10" xfId="0" applyNumberFormat="1" applyFont="1" applyFill="1" applyBorder="1" applyAlignment="1">
      <alignment horizontal="left" vertical="center" wrapText="1"/>
    </xf>
    <xf numFmtId="4" fontId="18" fillId="33" borderId="14" xfId="0" applyNumberFormat="1" applyFont="1" applyFill="1" applyBorder="1" applyAlignment="1">
      <alignment horizontal="center" vertical="center" wrapText="1"/>
    </xf>
    <xf numFmtId="4" fontId="13" fillId="33" borderId="14" xfId="0" applyNumberFormat="1" applyFont="1" applyFill="1" applyBorder="1" applyAlignment="1">
      <alignment horizontal="left" vertical="center" wrapText="1"/>
    </xf>
    <xf numFmtId="4" fontId="14" fillId="33" borderId="10" xfId="0" applyNumberFormat="1" applyFont="1" applyFill="1" applyBorder="1" applyAlignment="1">
      <alignment/>
    </xf>
    <xf numFmtId="4" fontId="12" fillId="33" borderId="0" xfId="0" applyNumberFormat="1" applyFont="1" applyFill="1" applyAlignment="1">
      <alignment/>
    </xf>
    <xf numFmtId="3" fontId="13" fillId="43" borderId="11" xfId="0" applyNumberFormat="1" applyFont="1" applyFill="1" applyBorder="1" applyAlignment="1">
      <alignment/>
    </xf>
    <xf numFmtId="3" fontId="13" fillId="43" borderId="10" xfId="0" applyNumberFormat="1" applyFont="1" applyFill="1" applyBorder="1" applyAlignment="1">
      <alignment/>
    </xf>
    <xf numFmtId="3" fontId="14" fillId="43" borderId="10" xfId="0" applyNumberFormat="1" applyFont="1" applyFill="1" applyBorder="1" applyAlignment="1">
      <alignment/>
    </xf>
    <xf numFmtId="3" fontId="9" fillId="43" borderId="10" xfId="0" applyNumberFormat="1" applyFont="1" applyFill="1" applyBorder="1" applyAlignment="1">
      <alignment/>
    </xf>
    <xf numFmtId="3" fontId="13" fillId="40" borderId="11" xfId="0" applyNumberFormat="1" applyFont="1" applyFill="1" applyBorder="1" applyAlignment="1">
      <alignment/>
    </xf>
    <xf numFmtId="3" fontId="13" fillId="40" borderId="10" xfId="0" applyNumberFormat="1" applyFont="1" applyFill="1" applyBorder="1" applyAlignment="1">
      <alignment/>
    </xf>
    <xf numFmtId="3" fontId="14" fillId="40" borderId="10" xfId="0" applyNumberFormat="1" applyFont="1" applyFill="1" applyBorder="1" applyAlignment="1">
      <alignment/>
    </xf>
    <xf numFmtId="3" fontId="9" fillId="40" borderId="10" xfId="0" applyNumberFormat="1" applyFont="1" applyFill="1" applyBorder="1" applyAlignment="1">
      <alignment/>
    </xf>
    <xf numFmtId="3" fontId="13" fillId="35" borderId="11" xfId="0" applyNumberFormat="1" applyFont="1" applyFill="1" applyBorder="1" applyAlignment="1">
      <alignment/>
    </xf>
    <xf numFmtId="3" fontId="13" fillId="35" borderId="10" xfId="0" applyNumberFormat="1" applyFont="1" applyFill="1" applyBorder="1" applyAlignment="1">
      <alignment/>
    </xf>
    <xf numFmtId="3" fontId="14" fillId="35" borderId="10" xfId="0" applyNumberFormat="1" applyFont="1" applyFill="1" applyBorder="1" applyAlignment="1">
      <alignment/>
    </xf>
    <xf numFmtId="3" fontId="9" fillId="35" borderId="10" xfId="0" applyNumberFormat="1" applyFont="1" applyFill="1" applyBorder="1" applyAlignment="1">
      <alignment/>
    </xf>
    <xf numFmtId="3" fontId="14" fillId="35" borderId="13" xfId="0" applyNumberFormat="1" applyFont="1" applyFill="1" applyBorder="1" applyAlignment="1">
      <alignment/>
    </xf>
    <xf numFmtId="3" fontId="9" fillId="35" borderId="13" xfId="0" applyNumberFormat="1" applyFont="1" applyFill="1" applyBorder="1" applyAlignment="1">
      <alignment/>
    </xf>
    <xf numFmtId="3" fontId="13" fillId="36" borderId="11" xfId="0" applyNumberFormat="1" applyFont="1" applyFill="1" applyBorder="1" applyAlignment="1">
      <alignment/>
    </xf>
    <xf numFmtId="3" fontId="13" fillId="36" borderId="10" xfId="0" applyNumberFormat="1" applyFont="1" applyFill="1" applyBorder="1" applyAlignment="1">
      <alignment/>
    </xf>
    <xf numFmtId="3" fontId="14" fillId="36" borderId="10" xfId="0" applyNumberFormat="1" applyFont="1" applyFill="1" applyBorder="1" applyAlignment="1">
      <alignment/>
    </xf>
    <xf numFmtId="3" fontId="9" fillId="36" borderId="10" xfId="0" applyNumberFormat="1" applyFont="1" applyFill="1" applyBorder="1" applyAlignment="1">
      <alignment/>
    </xf>
    <xf numFmtId="3" fontId="14" fillId="36" borderId="13" xfId="0" applyNumberFormat="1" applyFont="1" applyFill="1" applyBorder="1" applyAlignment="1">
      <alignment/>
    </xf>
    <xf numFmtId="3" fontId="9" fillId="36" borderId="13" xfId="0" applyNumberFormat="1" applyFont="1" applyFill="1" applyBorder="1" applyAlignment="1">
      <alignment/>
    </xf>
    <xf numFmtId="3" fontId="14" fillId="43" borderId="13" xfId="0" applyNumberFormat="1" applyFont="1" applyFill="1" applyBorder="1" applyAlignment="1">
      <alignment/>
    </xf>
    <xf numFmtId="3" fontId="9" fillId="43" borderId="13" xfId="0" applyNumberFormat="1" applyFont="1" applyFill="1" applyBorder="1" applyAlignment="1">
      <alignment/>
    </xf>
    <xf numFmtId="3" fontId="14" fillId="40" borderId="13" xfId="0" applyNumberFormat="1" applyFont="1" applyFill="1" applyBorder="1" applyAlignment="1">
      <alignment/>
    </xf>
    <xf numFmtId="3" fontId="9" fillId="40" borderId="13" xfId="0" applyNumberFormat="1" applyFont="1" applyFill="1" applyBorder="1" applyAlignment="1">
      <alignment/>
    </xf>
    <xf numFmtId="43" fontId="44" fillId="33" borderId="10" xfId="0" applyNumberFormat="1" applyFont="1" applyFill="1" applyBorder="1" applyAlignment="1">
      <alignment/>
    </xf>
    <xf numFmtId="43" fontId="26" fillId="33" borderId="0" xfId="0" applyNumberFormat="1" applyFont="1" applyFill="1" applyAlignment="1">
      <alignment/>
    </xf>
    <xf numFmtId="43" fontId="51" fillId="33" borderId="0" xfId="0" applyNumberFormat="1" applyFont="1" applyFill="1" applyAlignment="1">
      <alignment/>
    </xf>
    <xf numFmtId="43" fontId="52" fillId="33" borderId="10" xfId="0" applyNumberFormat="1" applyFont="1" applyFill="1" applyBorder="1" applyAlignment="1">
      <alignment/>
    </xf>
    <xf numFmtId="43" fontId="43" fillId="33" borderId="10" xfId="0" applyNumberFormat="1" applyFont="1" applyFill="1" applyBorder="1" applyAlignment="1">
      <alignment/>
    </xf>
    <xf numFmtId="43" fontId="14" fillId="33" borderId="10" xfId="0" applyNumberFormat="1" applyFont="1" applyFill="1" applyBorder="1" applyAlignment="1">
      <alignment/>
    </xf>
    <xf numFmtId="43" fontId="50" fillId="33" borderId="0" xfId="0" applyNumberFormat="1" applyFont="1" applyFill="1" applyAlignment="1">
      <alignment/>
    </xf>
    <xf numFmtId="3" fontId="0" fillId="33" borderId="10" xfId="0" applyNumberFormat="1" applyFont="1" applyFill="1" applyBorder="1" applyAlignment="1">
      <alignment/>
    </xf>
    <xf numFmtId="3" fontId="15" fillId="33" borderId="10" xfId="0" applyNumberFormat="1" applyFont="1" applyFill="1" applyBorder="1" applyAlignment="1" applyProtection="1">
      <alignment horizontal="center" vertical="center"/>
      <protection/>
    </xf>
    <xf numFmtId="3" fontId="0" fillId="33" borderId="10" xfId="0" applyNumberFormat="1" applyFont="1" applyFill="1" applyBorder="1" applyAlignment="1" applyProtection="1">
      <alignment horizontal="center" vertical="center"/>
      <protection/>
    </xf>
    <xf numFmtId="3" fontId="0" fillId="33" borderId="10" xfId="59" applyNumberFormat="1" applyFont="1" applyFill="1" applyBorder="1" applyAlignment="1" applyProtection="1">
      <alignment horizontal="center" vertical="center"/>
      <protection/>
    </xf>
    <xf numFmtId="3" fontId="12" fillId="33" borderId="10" xfId="0" applyNumberFormat="1" applyFont="1" applyFill="1" applyBorder="1" applyAlignment="1" applyProtection="1">
      <alignment horizontal="center" vertical="center"/>
      <protection/>
    </xf>
    <xf numFmtId="3" fontId="10" fillId="33" borderId="10" xfId="0" applyNumberFormat="1" applyFont="1" applyFill="1" applyBorder="1" applyAlignment="1" applyProtection="1">
      <alignment vertical="center"/>
      <protection/>
    </xf>
    <xf numFmtId="3" fontId="10" fillId="33" borderId="0" xfId="0" applyNumberFormat="1" applyFont="1" applyFill="1" applyAlignment="1">
      <alignment wrapText="1"/>
    </xf>
    <xf numFmtId="4" fontId="0" fillId="33" borderId="0" xfId="0" applyNumberFormat="1" applyFont="1" applyFill="1" applyBorder="1" applyAlignment="1">
      <alignment horizontal="left"/>
    </xf>
    <xf numFmtId="4" fontId="15" fillId="33" borderId="10" xfId="0" applyNumberFormat="1" applyFont="1" applyFill="1" applyBorder="1" applyAlignment="1" applyProtection="1">
      <alignment horizontal="center" vertical="center"/>
      <protection/>
    </xf>
    <xf numFmtId="4" fontId="0" fillId="33" borderId="0" xfId="0" applyNumberFormat="1" applyFont="1" applyFill="1" applyAlignment="1">
      <alignment/>
    </xf>
    <xf numFmtId="3" fontId="13" fillId="33" borderId="10" xfId="0" applyNumberFormat="1" applyFont="1" applyFill="1" applyBorder="1" applyAlignment="1" applyProtection="1">
      <alignment horizontal="center" vertical="center"/>
      <protection/>
    </xf>
    <xf numFmtId="49" fontId="13" fillId="33" borderId="10" xfId="0" applyNumberFormat="1" applyFont="1" applyFill="1" applyBorder="1" applyAlignment="1" applyProtection="1">
      <alignment horizontal="center" vertical="center"/>
      <protection/>
    </xf>
    <xf numFmtId="49" fontId="24" fillId="33" borderId="0" xfId="0" applyNumberFormat="1" applyFont="1" applyFill="1" applyAlignment="1">
      <alignment/>
    </xf>
    <xf numFmtId="3" fontId="13" fillId="33" borderId="10" xfId="0" applyNumberFormat="1" applyFont="1" applyFill="1" applyBorder="1" applyAlignment="1" applyProtection="1">
      <alignment vertical="center"/>
      <protection/>
    </xf>
    <xf numFmtId="3" fontId="9" fillId="33" borderId="10" xfId="0" applyNumberFormat="1" applyFont="1" applyFill="1" applyBorder="1" applyAlignment="1" applyProtection="1">
      <alignment horizontal="center" vertical="center"/>
      <protection/>
    </xf>
    <xf numFmtId="4" fontId="32" fillId="33" borderId="10" xfId="0" applyNumberFormat="1"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protection/>
    </xf>
    <xf numFmtId="3" fontId="26" fillId="33" borderId="0" xfId="0" applyNumberFormat="1" applyFont="1" applyFill="1" applyBorder="1" applyAlignment="1">
      <alignment horizontal="right"/>
    </xf>
    <xf numFmtId="3" fontId="26" fillId="33" borderId="0" xfId="0" applyNumberFormat="1" applyFont="1" applyFill="1" applyAlignment="1">
      <alignment horizontal="right"/>
    </xf>
    <xf numFmtId="3" fontId="26" fillId="33" borderId="0" xfId="0" applyNumberFormat="1" applyFont="1" applyFill="1" applyBorder="1" applyAlignment="1">
      <alignment horizontal="right" wrapText="1"/>
    </xf>
    <xf numFmtId="3" fontId="44" fillId="33" borderId="0" xfId="0" applyNumberFormat="1" applyFont="1" applyFill="1" applyAlignment="1">
      <alignment horizontal="right"/>
    </xf>
    <xf numFmtId="3" fontId="50" fillId="33"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44" fillId="33" borderId="0" xfId="0" applyNumberFormat="1" applyFont="1" applyFill="1" applyBorder="1" applyAlignment="1">
      <alignment horizontal="right"/>
    </xf>
    <xf numFmtId="3" fontId="48" fillId="33" borderId="0" xfId="0" applyNumberFormat="1" applyFont="1" applyFill="1" applyBorder="1" applyAlignment="1">
      <alignment horizontal="right"/>
    </xf>
    <xf numFmtId="3" fontId="50" fillId="33" borderId="0" xfId="0" applyNumberFormat="1" applyFont="1" applyFill="1" applyAlignment="1">
      <alignment horizontal="right"/>
    </xf>
    <xf numFmtId="43" fontId="44" fillId="33" borderId="0" xfId="0" applyNumberFormat="1" applyFont="1" applyFill="1" applyAlignment="1">
      <alignment horizontal="right"/>
    </xf>
    <xf numFmtId="3" fontId="12" fillId="33" borderId="10" xfId="0" applyNumberFormat="1" applyFont="1" applyFill="1" applyBorder="1" applyAlignment="1" applyProtection="1">
      <alignment horizontal="center" vertical="center"/>
      <protection/>
    </xf>
    <xf numFmtId="3" fontId="44" fillId="33" borderId="0" xfId="0" applyNumberFormat="1" applyFont="1" applyFill="1" applyBorder="1" applyAlignment="1">
      <alignment horizontal="center"/>
    </xf>
    <xf numFmtId="3" fontId="44" fillId="33" borderId="0" xfId="0" applyNumberFormat="1" applyFont="1" applyFill="1" applyAlignment="1">
      <alignment/>
    </xf>
    <xf numFmtId="3" fontId="44" fillId="33" borderId="0" xfId="0" applyNumberFormat="1" applyFont="1" applyFill="1" applyBorder="1" applyAlignment="1">
      <alignment wrapText="1"/>
    </xf>
    <xf numFmtId="3" fontId="44" fillId="33" borderId="0" xfId="0" applyNumberFormat="1" applyFont="1" applyFill="1" applyBorder="1" applyAlignment="1">
      <alignment/>
    </xf>
    <xf numFmtId="3" fontId="26" fillId="33" borderId="13" xfId="0" applyNumberFormat="1" applyFont="1" applyFill="1" applyBorder="1" applyAlignment="1">
      <alignment/>
    </xf>
    <xf numFmtId="3" fontId="47" fillId="33" borderId="13" xfId="0" applyNumberFormat="1" applyFont="1" applyFill="1" applyBorder="1" applyAlignment="1">
      <alignment/>
    </xf>
    <xf numFmtId="3" fontId="47" fillId="33" borderId="11" xfId="0" applyNumberFormat="1" applyFont="1" applyFill="1" applyBorder="1" applyAlignment="1">
      <alignment/>
    </xf>
    <xf numFmtId="3" fontId="26" fillId="33" borderId="11" xfId="0" applyNumberFormat="1" applyFont="1" applyFill="1" applyBorder="1" applyAlignment="1">
      <alignment/>
    </xf>
    <xf numFmtId="3" fontId="43" fillId="33" borderId="11" xfId="0" applyNumberFormat="1" applyFont="1" applyFill="1" applyBorder="1" applyAlignment="1">
      <alignment/>
    </xf>
    <xf numFmtId="3" fontId="47" fillId="33" borderId="11" xfId="0" applyNumberFormat="1" applyFont="1" applyFill="1" applyBorder="1" applyAlignment="1">
      <alignment/>
    </xf>
    <xf numFmtId="3" fontId="26" fillId="33" borderId="11" xfId="0" applyNumberFormat="1" applyFont="1" applyFill="1" applyBorder="1" applyAlignment="1">
      <alignment/>
    </xf>
    <xf numFmtId="3" fontId="47" fillId="33" borderId="13" xfId="0" applyNumberFormat="1" applyFont="1" applyFill="1" applyBorder="1" applyAlignment="1">
      <alignment/>
    </xf>
    <xf numFmtId="3" fontId="26" fillId="33" borderId="13" xfId="0" applyNumberFormat="1" applyFont="1" applyFill="1" applyBorder="1" applyAlignment="1">
      <alignment/>
    </xf>
    <xf numFmtId="3" fontId="43" fillId="33" borderId="11" xfId="0" applyNumberFormat="1" applyFont="1" applyFill="1" applyBorder="1" applyAlignment="1">
      <alignment/>
    </xf>
    <xf numFmtId="3" fontId="13" fillId="0" borderId="16" xfId="0" applyNumberFormat="1" applyFont="1" applyBorder="1" applyAlignment="1">
      <alignment horizontal="right" wrapText="1"/>
    </xf>
    <xf numFmtId="3" fontId="13" fillId="33" borderId="10" xfId="0" applyNumberFormat="1" applyFont="1" applyFill="1" applyBorder="1" applyAlignment="1">
      <alignment horizontal="right"/>
    </xf>
    <xf numFmtId="3" fontId="12" fillId="33" borderId="10" xfId="0" applyNumberFormat="1" applyFont="1" applyFill="1" applyBorder="1" applyAlignment="1">
      <alignment horizontal="right"/>
    </xf>
    <xf numFmtId="3" fontId="12" fillId="33" borderId="10" xfId="0" applyNumberFormat="1" applyFont="1" applyFill="1" applyBorder="1" applyAlignment="1" applyProtection="1">
      <alignment horizontal="right" vertical="center"/>
      <protection/>
    </xf>
    <xf numFmtId="3" fontId="12" fillId="0" borderId="10" xfId="0" applyNumberFormat="1" applyFont="1" applyBorder="1" applyAlignment="1">
      <alignment horizontal="right"/>
    </xf>
    <xf numFmtId="3" fontId="9" fillId="0" borderId="0" xfId="0" applyNumberFormat="1" applyFont="1" applyAlignment="1">
      <alignment/>
    </xf>
    <xf numFmtId="49" fontId="18" fillId="0" borderId="13" xfId="0" applyNumberFormat="1" applyFont="1" applyBorder="1" applyAlignment="1">
      <alignment horizontal="center" vertical="center"/>
    </xf>
    <xf numFmtId="3" fontId="13" fillId="33" borderId="10" xfId="0" applyNumberFormat="1" applyFont="1" applyFill="1" applyBorder="1" applyAlignment="1">
      <alignment horizontal="right"/>
    </xf>
    <xf numFmtId="49" fontId="9" fillId="0" borderId="0" xfId="0" applyNumberFormat="1" applyFont="1" applyAlignment="1">
      <alignment/>
    </xf>
    <xf numFmtId="49" fontId="14" fillId="0" borderId="0" xfId="0" applyNumberFormat="1" applyFont="1" applyBorder="1" applyAlignment="1">
      <alignment wrapText="1"/>
    </xf>
    <xf numFmtId="49" fontId="14" fillId="0" borderId="0" xfId="0" applyNumberFormat="1" applyFont="1" applyAlignment="1">
      <alignment horizontal="left"/>
    </xf>
    <xf numFmtId="49" fontId="14" fillId="0" borderId="0" xfId="0" applyNumberFormat="1" applyFont="1" applyAlignment="1">
      <alignment/>
    </xf>
    <xf numFmtId="49" fontId="13" fillId="0" borderId="0" xfId="0" applyNumberFormat="1" applyFont="1" applyAlignment="1">
      <alignment/>
    </xf>
    <xf numFmtId="3" fontId="13" fillId="0" borderId="10" xfId="0" applyNumberFormat="1" applyFont="1" applyBorder="1" applyAlignment="1">
      <alignment horizontal="right"/>
    </xf>
    <xf numFmtId="3" fontId="54" fillId="0" borderId="0" xfId="0" applyNumberFormat="1" applyFont="1" applyBorder="1" applyAlignment="1">
      <alignment/>
    </xf>
    <xf numFmtId="3" fontId="20" fillId="0" borderId="0" xfId="0" applyNumberFormat="1" applyFont="1" applyBorder="1" applyAlignment="1">
      <alignment/>
    </xf>
    <xf numFmtId="3" fontId="55" fillId="0" borderId="0" xfId="0" applyNumberFormat="1" applyFont="1" applyAlignment="1">
      <alignment/>
    </xf>
    <xf numFmtId="49" fontId="18" fillId="0" borderId="16" xfId="0" applyNumberFormat="1" applyFont="1" applyBorder="1" applyAlignment="1">
      <alignment horizontal="center" vertical="center" wrapText="1"/>
    </xf>
    <xf numFmtId="3" fontId="13" fillId="33" borderId="10" xfId="0" applyNumberFormat="1" applyFont="1" applyFill="1" applyBorder="1" applyAlignment="1" applyProtection="1">
      <alignment horizontal="right" vertical="center"/>
      <protection/>
    </xf>
    <xf numFmtId="3" fontId="9" fillId="33" borderId="0" xfId="0" applyNumberFormat="1" applyFont="1" applyFill="1" applyBorder="1" applyAlignment="1">
      <alignment horizontal="left"/>
    </xf>
    <xf numFmtId="3" fontId="9" fillId="0" borderId="12" xfId="0" applyNumberFormat="1" applyFont="1" applyBorder="1" applyAlignment="1">
      <alignment horizontal="left"/>
    </xf>
    <xf numFmtId="49" fontId="9" fillId="0" borderId="0" xfId="0" applyNumberFormat="1" applyFont="1" applyFill="1" applyAlignment="1">
      <alignment/>
    </xf>
    <xf numFmtId="49" fontId="9" fillId="0" borderId="0" xfId="0" applyNumberFormat="1" applyFont="1" applyFill="1" applyBorder="1" applyAlignment="1">
      <alignment/>
    </xf>
    <xf numFmtId="49" fontId="18" fillId="0" borderId="0" xfId="0" applyNumberFormat="1" applyFont="1" applyFill="1" applyBorder="1" applyAlignment="1">
      <alignment vertical="justify" textRotation="90" wrapText="1"/>
    </xf>
    <xf numFmtId="49" fontId="9" fillId="0" borderId="0" xfId="0" applyNumberFormat="1" applyFont="1" applyFill="1" applyBorder="1" applyAlignment="1">
      <alignment horizontal="left"/>
    </xf>
    <xf numFmtId="3" fontId="12" fillId="33" borderId="10" xfId="0" applyNumberFormat="1" applyFont="1" applyFill="1" applyBorder="1" applyAlignment="1" applyProtection="1">
      <alignment vertical="center"/>
      <protection/>
    </xf>
    <xf numFmtId="43" fontId="2" fillId="0" borderId="0" xfId="0" applyNumberFormat="1" applyFont="1" applyBorder="1" applyAlignment="1">
      <alignment horizontal="right"/>
    </xf>
    <xf numFmtId="4" fontId="14" fillId="0" borderId="10" xfId="0" applyNumberFormat="1" applyFont="1" applyBorder="1" applyAlignment="1">
      <alignment/>
    </xf>
    <xf numFmtId="43" fontId="0" fillId="0" borderId="0" xfId="0" applyNumberFormat="1" applyFont="1" applyAlignment="1">
      <alignment horizontal="right"/>
    </xf>
    <xf numFmtId="43" fontId="0" fillId="0" borderId="0" xfId="0" applyNumberFormat="1" applyFont="1" applyBorder="1" applyAlignment="1">
      <alignment horizontal="right"/>
    </xf>
    <xf numFmtId="43" fontId="0" fillId="0" borderId="0" xfId="0" applyNumberFormat="1" applyFont="1" applyAlignment="1">
      <alignment/>
    </xf>
    <xf numFmtId="4" fontId="14" fillId="0" borderId="10" xfId="0" applyNumberFormat="1" applyFont="1" applyBorder="1" applyAlignment="1">
      <alignment/>
    </xf>
    <xf numFmtId="3" fontId="14" fillId="9" borderId="11" xfId="0" applyNumberFormat="1" applyFont="1" applyFill="1" applyBorder="1" applyAlignment="1">
      <alignment/>
    </xf>
    <xf numFmtId="3" fontId="14" fillId="9" borderId="10" xfId="0" applyNumberFormat="1" applyFont="1" applyFill="1" applyBorder="1" applyAlignment="1">
      <alignment/>
    </xf>
    <xf numFmtId="3" fontId="9" fillId="9" borderId="11" xfId="0" applyNumberFormat="1" applyFont="1" applyFill="1" applyBorder="1" applyAlignment="1">
      <alignment/>
    </xf>
    <xf numFmtId="3" fontId="0" fillId="9" borderId="10" xfId="0" applyNumberFormat="1" applyFont="1" applyFill="1" applyBorder="1" applyAlignment="1">
      <alignment/>
    </xf>
    <xf numFmtId="3" fontId="9" fillId="9" borderId="10" xfId="0" applyNumberFormat="1" applyFont="1" applyFill="1" applyBorder="1" applyAlignment="1">
      <alignment/>
    </xf>
    <xf numFmtId="3" fontId="14" fillId="9" borderId="13" xfId="0" applyNumberFormat="1" applyFont="1" applyFill="1" applyBorder="1" applyAlignment="1">
      <alignment/>
    </xf>
    <xf numFmtId="3" fontId="9" fillId="9" borderId="13" xfId="0" applyNumberFormat="1" applyFont="1" applyFill="1" applyBorder="1" applyAlignment="1">
      <alignment/>
    </xf>
    <xf numFmtId="3" fontId="14" fillId="10" borderId="10" xfId="0" applyNumberFormat="1" applyFont="1" applyFill="1" applyBorder="1" applyAlignment="1">
      <alignment/>
    </xf>
    <xf numFmtId="3" fontId="14" fillId="11" borderId="11" xfId="0" applyNumberFormat="1" applyFont="1" applyFill="1" applyBorder="1" applyAlignment="1">
      <alignment/>
    </xf>
    <xf numFmtId="3" fontId="14" fillId="11" borderId="10" xfId="0" applyNumberFormat="1" applyFont="1" applyFill="1" applyBorder="1" applyAlignment="1">
      <alignment/>
    </xf>
    <xf numFmtId="3" fontId="14" fillId="12" borderId="11" xfId="0" applyNumberFormat="1" applyFont="1" applyFill="1" applyBorder="1" applyAlignment="1">
      <alignment/>
    </xf>
    <xf numFmtId="3" fontId="14" fillId="12" borderId="10" xfId="0" applyNumberFormat="1" applyFont="1" applyFill="1" applyBorder="1" applyAlignment="1">
      <alignment/>
    </xf>
    <xf numFmtId="3" fontId="9" fillId="12" borderId="11" xfId="0" applyNumberFormat="1" applyFont="1" applyFill="1" applyBorder="1" applyAlignment="1">
      <alignment/>
    </xf>
    <xf numFmtId="3" fontId="0" fillId="12" borderId="10" xfId="0" applyNumberFormat="1" applyFont="1" applyFill="1" applyBorder="1" applyAlignment="1">
      <alignment/>
    </xf>
    <xf numFmtId="3" fontId="9" fillId="12" borderId="10" xfId="0" applyNumberFormat="1" applyFont="1" applyFill="1" applyBorder="1" applyAlignment="1">
      <alignment/>
    </xf>
    <xf numFmtId="3" fontId="14" fillId="12" borderId="13" xfId="0" applyNumberFormat="1" applyFont="1" applyFill="1" applyBorder="1" applyAlignment="1">
      <alignment/>
    </xf>
    <xf numFmtId="3" fontId="9" fillId="12" borderId="13" xfId="0" applyNumberFormat="1" applyFont="1" applyFill="1" applyBorder="1" applyAlignment="1">
      <alignment/>
    </xf>
    <xf numFmtId="3" fontId="9" fillId="11" borderId="11" xfId="0" applyNumberFormat="1" applyFont="1" applyFill="1" applyBorder="1" applyAlignment="1">
      <alignment/>
    </xf>
    <xf numFmtId="3" fontId="0" fillId="11" borderId="10" xfId="0" applyNumberFormat="1" applyFont="1" applyFill="1" applyBorder="1" applyAlignment="1">
      <alignment/>
    </xf>
    <xf numFmtId="3" fontId="9" fillId="11" borderId="10" xfId="0" applyNumberFormat="1" applyFont="1" applyFill="1" applyBorder="1" applyAlignment="1">
      <alignment/>
    </xf>
    <xf numFmtId="3" fontId="14" fillId="11" borderId="13" xfId="0" applyNumberFormat="1" applyFont="1" applyFill="1" applyBorder="1" applyAlignment="1">
      <alignment/>
    </xf>
    <xf numFmtId="3" fontId="9" fillId="11" borderId="13" xfId="0" applyNumberFormat="1" applyFont="1" applyFill="1" applyBorder="1" applyAlignment="1">
      <alignment/>
    </xf>
    <xf numFmtId="3" fontId="13" fillId="9" borderId="11" xfId="0" applyNumberFormat="1" applyFont="1" applyFill="1" applyBorder="1" applyAlignment="1">
      <alignment/>
    </xf>
    <xf numFmtId="3" fontId="13" fillId="9" borderId="10" xfId="0" applyNumberFormat="1" applyFont="1" applyFill="1" applyBorder="1" applyAlignment="1">
      <alignment/>
    </xf>
    <xf numFmtId="3" fontId="12" fillId="9" borderId="10" xfId="0" applyNumberFormat="1" applyFont="1" applyFill="1" applyBorder="1" applyAlignment="1">
      <alignment/>
    </xf>
    <xf numFmtId="3" fontId="13" fillId="46" borderId="11" xfId="0" applyNumberFormat="1" applyFont="1" applyFill="1" applyBorder="1" applyAlignment="1">
      <alignment/>
    </xf>
    <xf numFmtId="3" fontId="13" fillId="46" borderId="10" xfId="0" applyNumberFormat="1" applyFont="1" applyFill="1" applyBorder="1" applyAlignment="1">
      <alignment/>
    </xf>
    <xf numFmtId="3" fontId="14" fillId="46" borderId="10" xfId="0" applyNumberFormat="1" applyFont="1" applyFill="1" applyBorder="1" applyAlignment="1">
      <alignment/>
    </xf>
    <xf numFmtId="3" fontId="13" fillId="10" borderId="11" xfId="0" applyNumberFormat="1" applyFont="1" applyFill="1" applyBorder="1" applyAlignment="1">
      <alignment/>
    </xf>
    <xf numFmtId="3" fontId="13" fillId="10" borderId="10" xfId="0" applyNumberFormat="1" applyFont="1" applyFill="1" applyBorder="1" applyAlignment="1">
      <alignment/>
    </xf>
    <xf numFmtId="3" fontId="13" fillId="11" borderId="11" xfId="0" applyNumberFormat="1" applyFont="1" applyFill="1" applyBorder="1" applyAlignment="1">
      <alignment/>
    </xf>
    <xf numFmtId="3" fontId="13" fillId="11" borderId="10" xfId="0" applyNumberFormat="1" applyFont="1" applyFill="1" applyBorder="1" applyAlignment="1">
      <alignment/>
    </xf>
    <xf numFmtId="3" fontId="13" fillId="13" borderId="11" xfId="0" applyNumberFormat="1" applyFont="1" applyFill="1" applyBorder="1" applyAlignment="1">
      <alignment/>
    </xf>
    <xf numFmtId="3" fontId="13" fillId="13" borderId="10" xfId="0" applyNumberFormat="1" applyFont="1" applyFill="1" applyBorder="1" applyAlignment="1">
      <alignment/>
    </xf>
    <xf numFmtId="3" fontId="14" fillId="13" borderId="10" xfId="0" applyNumberFormat="1" applyFont="1" applyFill="1" applyBorder="1" applyAlignment="1">
      <alignment/>
    </xf>
    <xf numFmtId="3" fontId="12" fillId="13" borderId="10" xfId="0" applyNumberFormat="1" applyFont="1" applyFill="1" applyBorder="1" applyAlignment="1">
      <alignment/>
    </xf>
    <xf numFmtId="3" fontId="9" fillId="13" borderId="10" xfId="0" applyNumberFormat="1" applyFont="1" applyFill="1" applyBorder="1" applyAlignment="1">
      <alignment/>
    </xf>
    <xf numFmtId="3" fontId="0" fillId="13" borderId="10" xfId="0" applyNumberFormat="1" applyFont="1" applyFill="1" applyBorder="1" applyAlignment="1">
      <alignment/>
    </xf>
    <xf numFmtId="3" fontId="14" fillId="13" borderId="13" xfId="0" applyNumberFormat="1" applyFont="1" applyFill="1" applyBorder="1" applyAlignment="1">
      <alignment/>
    </xf>
    <xf numFmtId="3" fontId="9" fillId="13" borderId="13" xfId="0" applyNumberFormat="1" applyFont="1" applyFill="1" applyBorder="1" applyAlignment="1">
      <alignment/>
    </xf>
    <xf numFmtId="3" fontId="12" fillId="10" borderId="10" xfId="0" applyNumberFormat="1" applyFont="1" applyFill="1" applyBorder="1" applyAlignment="1">
      <alignment/>
    </xf>
    <xf numFmtId="3" fontId="9" fillId="10" borderId="10" xfId="0" applyNumberFormat="1" applyFont="1" applyFill="1" applyBorder="1" applyAlignment="1">
      <alignment/>
    </xf>
    <xf numFmtId="3" fontId="0" fillId="10" borderId="10" xfId="0" applyNumberFormat="1" applyFont="1" applyFill="1" applyBorder="1" applyAlignment="1">
      <alignment/>
    </xf>
    <xf numFmtId="3" fontId="14" fillId="10" borderId="13" xfId="0" applyNumberFormat="1" applyFont="1" applyFill="1" applyBorder="1" applyAlignment="1">
      <alignment/>
    </xf>
    <xf numFmtId="3" fontId="9" fillId="10" borderId="13" xfId="0" applyNumberFormat="1" applyFont="1" applyFill="1" applyBorder="1" applyAlignment="1">
      <alignment/>
    </xf>
    <xf numFmtId="3" fontId="12" fillId="11" borderId="10" xfId="0" applyNumberFormat="1" applyFont="1" applyFill="1" applyBorder="1" applyAlignment="1">
      <alignment/>
    </xf>
    <xf numFmtId="3" fontId="12" fillId="46" borderId="10" xfId="0" applyNumberFormat="1" applyFont="1" applyFill="1" applyBorder="1" applyAlignment="1">
      <alignment/>
    </xf>
    <xf numFmtId="3" fontId="9" fillId="46" borderId="10" xfId="0" applyNumberFormat="1" applyFont="1" applyFill="1" applyBorder="1" applyAlignment="1">
      <alignment/>
    </xf>
    <xf numFmtId="3" fontId="0" fillId="46" borderId="10" xfId="0" applyNumberFormat="1" applyFont="1" applyFill="1" applyBorder="1" applyAlignment="1">
      <alignment/>
    </xf>
    <xf numFmtId="3" fontId="14" fillId="46" borderId="13" xfId="0" applyNumberFormat="1" applyFont="1" applyFill="1" applyBorder="1" applyAlignment="1">
      <alignment/>
    </xf>
    <xf numFmtId="3" fontId="9" fillId="46" borderId="13" xfId="0" applyNumberFormat="1" applyFont="1" applyFill="1" applyBorder="1" applyAlignment="1">
      <alignment/>
    </xf>
    <xf numFmtId="43" fontId="0" fillId="33" borderId="0" xfId="0" applyNumberFormat="1" applyFont="1" applyFill="1" applyBorder="1" applyAlignment="1">
      <alignment/>
    </xf>
    <xf numFmtId="43" fontId="0" fillId="33" borderId="0" xfId="0" applyNumberFormat="1" applyFont="1" applyFill="1" applyAlignment="1">
      <alignment/>
    </xf>
    <xf numFmtId="3" fontId="13" fillId="8" borderId="11" xfId="0" applyNumberFormat="1" applyFont="1" applyFill="1" applyBorder="1" applyAlignment="1">
      <alignment/>
    </xf>
    <xf numFmtId="3" fontId="13" fillId="8" borderId="10" xfId="0" applyNumberFormat="1" applyFont="1" applyFill="1" applyBorder="1" applyAlignment="1">
      <alignment/>
    </xf>
    <xf numFmtId="3" fontId="14" fillId="8" borderId="10" xfId="0" applyNumberFormat="1" applyFont="1" applyFill="1" applyBorder="1" applyAlignment="1">
      <alignment/>
    </xf>
    <xf numFmtId="3" fontId="9" fillId="8" borderId="10" xfId="0" applyNumberFormat="1" applyFont="1" applyFill="1" applyBorder="1" applyAlignment="1">
      <alignment/>
    </xf>
    <xf numFmtId="3" fontId="14" fillId="8" borderId="13" xfId="0" applyNumberFormat="1" applyFont="1" applyFill="1" applyBorder="1" applyAlignment="1">
      <alignment/>
    </xf>
    <xf numFmtId="3" fontId="9" fillId="8" borderId="13" xfId="0" applyNumberFormat="1" applyFont="1" applyFill="1" applyBorder="1" applyAlignment="1">
      <alignment/>
    </xf>
    <xf numFmtId="3" fontId="13" fillId="13" borderId="11" xfId="0" applyNumberFormat="1" applyFont="1" applyFill="1" applyBorder="1" applyAlignment="1">
      <alignment/>
    </xf>
    <xf numFmtId="3" fontId="13" fillId="13" borderId="10" xfId="0" applyNumberFormat="1" applyFont="1" applyFill="1" applyBorder="1" applyAlignment="1">
      <alignment/>
    </xf>
    <xf numFmtId="3" fontId="14" fillId="13" borderId="10" xfId="0" applyNumberFormat="1" applyFont="1" applyFill="1" applyBorder="1" applyAlignment="1">
      <alignment/>
    </xf>
    <xf numFmtId="3" fontId="9" fillId="13" borderId="10" xfId="0" applyNumberFormat="1" applyFont="1" applyFill="1" applyBorder="1" applyAlignment="1">
      <alignment/>
    </xf>
    <xf numFmtId="3" fontId="14" fillId="13" borderId="13" xfId="0" applyNumberFormat="1" applyFont="1" applyFill="1" applyBorder="1" applyAlignment="1">
      <alignment/>
    </xf>
    <xf numFmtId="3" fontId="9" fillId="13" borderId="13" xfId="0" applyNumberFormat="1" applyFont="1" applyFill="1" applyBorder="1" applyAlignment="1">
      <alignment/>
    </xf>
    <xf numFmtId="3" fontId="13" fillId="9" borderId="11" xfId="0" applyNumberFormat="1" applyFont="1" applyFill="1" applyBorder="1" applyAlignment="1">
      <alignment/>
    </xf>
    <xf numFmtId="3" fontId="13" fillId="9" borderId="10" xfId="0" applyNumberFormat="1" applyFont="1" applyFill="1" applyBorder="1" applyAlignment="1">
      <alignment/>
    </xf>
    <xf numFmtId="3" fontId="14" fillId="9" borderId="10" xfId="0" applyNumberFormat="1" applyFont="1" applyFill="1" applyBorder="1" applyAlignment="1">
      <alignment/>
    </xf>
    <xf numFmtId="3" fontId="9" fillId="9" borderId="10" xfId="0" applyNumberFormat="1" applyFont="1" applyFill="1" applyBorder="1" applyAlignment="1">
      <alignment/>
    </xf>
    <xf numFmtId="3" fontId="13" fillId="10" borderId="11" xfId="0" applyNumberFormat="1" applyFont="1" applyFill="1" applyBorder="1" applyAlignment="1">
      <alignment/>
    </xf>
    <xf numFmtId="3" fontId="13" fillId="10" borderId="10" xfId="0" applyNumberFormat="1" applyFont="1" applyFill="1" applyBorder="1" applyAlignment="1">
      <alignment/>
    </xf>
    <xf numFmtId="3" fontId="14" fillId="10" borderId="10" xfId="0" applyNumberFormat="1" applyFont="1" applyFill="1" applyBorder="1" applyAlignment="1">
      <alignment/>
    </xf>
    <xf numFmtId="3" fontId="9" fillId="10" borderId="10" xfId="0" applyNumberFormat="1" applyFont="1" applyFill="1" applyBorder="1" applyAlignment="1">
      <alignment/>
    </xf>
    <xf numFmtId="3" fontId="14" fillId="10" borderId="13" xfId="0" applyNumberFormat="1" applyFont="1" applyFill="1" applyBorder="1" applyAlignment="1">
      <alignment/>
    </xf>
    <xf numFmtId="3" fontId="9" fillId="10" borderId="13" xfId="0" applyNumberFormat="1" applyFont="1" applyFill="1" applyBorder="1" applyAlignment="1">
      <alignment/>
    </xf>
    <xf numFmtId="4" fontId="14" fillId="47" borderId="10" xfId="0" applyNumberFormat="1" applyFont="1" applyFill="1" applyBorder="1" applyAlignment="1">
      <alignment/>
    </xf>
    <xf numFmtId="3" fontId="14" fillId="9" borderId="13" xfId="0" applyNumberFormat="1" applyFont="1" applyFill="1" applyBorder="1" applyAlignment="1">
      <alignment/>
    </xf>
    <xf numFmtId="3" fontId="9" fillId="9" borderId="13" xfId="0" applyNumberFormat="1" applyFont="1" applyFill="1" applyBorder="1" applyAlignment="1">
      <alignment/>
    </xf>
    <xf numFmtId="41" fontId="0" fillId="33" borderId="0" xfId="0" applyNumberFormat="1" applyFont="1" applyFill="1" applyBorder="1" applyAlignment="1">
      <alignment/>
    </xf>
    <xf numFmtId="41" fontId="0" fillId="33" borderId="0" xfId="0" applyNumberFormat="1" applyFont="1" applyFill="1" applyAlignment="1">
      <alignment/>
    </xf>
    <xf numFmtId="41" fontId="0" fillId="33" borderId="0" xfId="0" applyNumberFormat="1" applyFont="1" applyFill="1" applyBorder="1" applyAlignment="1">
      <alignment/>
    </xf>
    <xf numFmtId="41" fontId="12" fillId="33" borderId="0" xfId="0" applyNumberFormat="1" applyFont="1" applyFill="1" applyBorder="1" applyAlignment="1">
      <alignment horizontal="left"/>
    </xf>
    <xf numFmtId="3" fontId="9" fillId="33" borderId="0" xfId="0" applyNumberFormat="1" applyFont="1" applyFill="1" applyAlignment="1">
      <alignment horizontal="center"/>
    </xf>
    <xf numFmtId="3" fontId="9" fillId="33" borderId="0" xfId="0" applyNumberFormat="1" applyFont="1" applyFill="1" applyAlignment="1">
      <alignment horizontal="left"/>
    </xf>
    <xf numFmtId="3" fontId="44" fillId="33" borderId="0" xfId="0" applyNumberFormat="1" applyFont="1" applyFill="1" applyAlignment="1">
      <alignment horizontal="center"/>
    </xf>
    <xf numFmtId="3" fontId="9" fillId="33" borderId="0" xfId="0" applyNumberFormat="1" applyFont="1" applyFill="1" applyBorder="1" applyAlignment="1">
      <alignment horizontal="left"/>
    </xf>
    <xf numFmtId="3" fontId="9" fillId="0" borderId="0" xfId="0" applyNumberFormat="1" applyFont="1" applyAlignment="1">
      <alignment/>
    </xf>
    <xf numFmtId="3" fontId="44" fillId="12" borderId="10" xfId="0" applyNumberFormat="1" applyFont="1" applyFill="1" applyBorder="1" applyAlignment="1">
      <alignment horizontal="center"/>
    </xf>
    <xf numFmtId="3" fontId="44" fillId="12" borderId="10" xfId="0" applyNumberFormat="1" applyFont="1" applyFill="1" applyBorder="1" applyAlignment="1">
      <alignment/>
    </xf>
    <xf numFmtId="3" fontId="23" fillId="12" borderId="0" xfId="0" applyNumberFormat="1" applyFont="1" applyFill="1" applyAlignment="1">
      <alignment horizontal="center"/>
    </xf>
    <xf numFmtId="3" fontId="23" fillId="12" borderId="0" xfId="0" applyNumberFormat="1" applyFont="1" applyFill="1" applyAlignment="1">
      <alignment/>
    </xf>
    <xf numFmtId="3" fontId="44" fillId="12" borderId="10" xfId="0" applyNumberFormat="1" applyFont="1" applyFill="1" applyBorder="1" applyAlignment="1">
      <alignment horizontal="left" vertical="center" wrapText="1"/>
    </xf>
    <xf numFmtId="3" fontId="44" fillId="12" borderId="0" xfId="0" applyNumberFormat="1" applyFont="1" applyFill="1" applyAlignment="1">
      <alignment horizontal="center"/>
    </xf>
    <xf numFmtId="3" fontId="44" fillId="12" borderId="0" xfId="0" applyNumberFormat="1" applyFont="1" applyFill="1" applyAlignment="1">
      <alignment/>
    </xf>
    <xf numFmtId="3" fontId="26" fillId="12" borderId="0" xfId="0" applyNumberFormat="1" applyFont="1" applyFill="1" applyAlignment="1">
      <alignment horizontal="center"/>
    </xf>
    <xf numFmtId="3" fontId="26" fillId="12" borderId="0" xfId="0" applyNumberFormat="1" applyFont="1" applyFill="1" applyAlignment="1">
      <alignment/>
    </xf>
    <xf numFmtId="3" fontId="109" fillId="2" borderId="10" xfId="0" applyNumberFormat="1" applyFont="1" applyFill="1" applyBorder="1" applyAlignment="1" applyProtection="1">
      <alignment horizontal="center" vertical="center"/>
      <protection/>
    </xf>
    <xf numFmtId="3" fontId="109" fillId="2" borderId="10" xfId="59" applyNumberFormat="1" applyFont="1" applyFill="1" applyBorder="1" applyAlignment="1" applyProtection="1">
      <alignment horizontal="center" vertical="center"/>
      <protection/>
    </xf>
    <xf numFmtId="3" fontId="109" fillId="2" borderId="10" xfId="0" applyNumberFormat="1" applyFont="1" applyFill="1" applyBorder="1" applyAlignment="1">
      <alignment horizontal="center"/>
    </xf>
    <xf numFmtId="4" fontId="12" fillId="33" borderId="10" xfId="0" applyNumberFormat="1" applyFont="1" applyFill="1" applyBorder="1" applyAlignment="1" applyProtection="1">
      <alignment horizontal="center" vertical="center"/>
      <protection/>
    </xf>
    <xf numFmtId="3" fontId="46" fillId="33" borderId="0" xfId="0" applyNumberFormat="1" applyFont="1" applyFill="1" applyAlignment="1">
      <alignment/>
    </xf>
    <xf numFmtId="3" fontId="12" fillId="33" borderId="0" xfId="0" applyNumberFormat="1" applyFont="1" applyFill="1" applyAlignment="1">
      <alignment/>
    </xf>
    <xf numFmtId="4" fontId="13" fillId="33" borderId="10" xfId="0" applyNumberFormat="1" applyFont="1" applyFill="1" applyBorder="1" applyAlignment="1" applyProtection="1">
      <alignment horizontal="center" vertical="center"/>
      <protection/>
    </xf>
    <xf numFmtId="3" fontId="46" fillId="33" borderId="0" xfId="0" applyNumberFormat="1" applyFont="1" applyFill="1" applyAlignment="1">
      <alignment horizontal="right"/>
    </xf>
    <xf numFmtId="43" fontId="46" fillId="33" borderId="0" xfId="0" applyNumberFormat="1" applyFont="1" applyFill="1" applyAlignment="1">
      <alignment horizontal="right"/>
    </xf>
    <xf numFmtId="3" fontId="13" fillId="33" borderId="0" xfId="0" applyNumberFormat="1" applyFont="1" applyFill="1" applyAlignment="1">
      <alignment/>
    </xf>
    <xf numFmtId="3" fontId="46" fillId="33" borderId="0" xfId="0" applyNumberFormat="1" applyFont="1" applyFill="1" applyAlignment="1">
      <alignment horizontal="right"/>
    </xf>
    <xf numFmtId="43" fontId="46" fillId="33" borderId="0" xfId="0" applyNumberFormat="1" applyFont="1" applyFill="1" applyAlignment="1">
      <alignment horizontal="right"/>
    </xf>
    <xf numFmtId="3" fontId="12" fillId="39" borderId="10" xfId="0" applyNumberFormat="1" applyFont="1" applyFill="1" applyBorder="1" applyAlignment="1" applyProtection="1">
      <alignment horizontal="center" vertical="center"/>
      <protection/>
    </xf>
    <xf numFmtId="3" fontId="12" fillId="39" borderId="10" xfId="59" applyNumberFormat="1" applyFont="1" applyFill="1" applyBorder="1" applyAlignment="1" applyProtection="1">
      <alignment horizontal="center" vertical="center"/>
      <protection/>
    </xf>
    <xf numFmtId="3" fontId="12" fillId="39" borderId="10" xfId="0" applyNumberFormat="1" applyFont="1" applyFill="1" applyBorder="1" applyAlignment="1">
      <alignment horizontal="center"/>
    </xf>
    <xf numFmtId="3" fontId="25" fillId="33" borderId="0" xfId="0" applyNumberFormat="1" applyFont="1" applyFill="1" applyBorder="1" applyAlignment="1">
      <alignment horizontal="center" wrapText="1"/>
    </xf>
    <xf numFmtId="3" fontId="56" fillId="33" borderId="0" xfId="0" applyNumberFormat="1" applyFont="1" applyFill="1" applyBorder="1" applyAlignment="1">
      <alignment/>
    </xf>
    <xf numFmtId="3" fontId="57" fillId="33" borderId="0" xfId="0" applyNumberFormat="1" applyFont="1" applyFill="1" applyBorder="1" applyAlignment="1">
      <alignment/>
    </xf>
    <xf numFmtId="3" fontId="58" fillId="33" borderId="0" xfId="0" applyNumberFormat="1" applyFont="1" applyFill="1" applyBorder="1" applyAlignment="1">
      <alignment/>
    </xf>
    <xf numFmtId="3" fontId="13" fillId="33" borderId="0" xfId="0" applyNumberFormat="1" applyFont="1" applyFill="1" applyBorder="1" applyAlignment="1">
      <alignment horizontal="center" wrapText="1"/>
    </xf>
    <xf numFmtId="3" fontId="46" fillId="33" borderId="0" xfId="0" applyNumberFormat="1" applyFont="1" applyFill="1" applyBorder="1" applyAlignment="1">
      <alignment/>
    </xf>
    <xf numFmtId="3" fontId="59" fillId="33" borderId="0" xfId="0" applyNumberFormat="1" applyFont="1" applyFill="1" applyBorder="1" applyAlignment="1">
      <alignment/>
    </xf>
    <xf numFmtId="3" fontId="60" fillId="33" borderId="0" xfId="0" applyNumberFormat="1" applyFont="1" applyFill="1" applyBorder="1" applyAlignment="1">
      <alignment/>
    </xf>
    <xf numFmtId="3" fontId="12" fillId="33" borderId="0" xfId="0" applyNumberFormat="1" applyFont="1" applyFill="1" applyAlignment="1">
      <alignment/>
    </xf>
    <xf numFmtId="4" fontId="12" fillId="33" borderId="0" xfId="0" applyNumberFormat="1" applyFont="1" applyFill="1" applyAlignment="1">
      <alignment/>
    </xf>
    <xf numFmtId="4" fontId="12" fillId="33" borderId="0" xfId="0" applyNumberFormat="1" applyFont="1" applyFill="1" applyAlignment="1">
      <alignment/>
    </xf>
    <xf numFmtId="3" fontId="12" fillId="33" borderId="0" xfId="0" applyNumberFormat="1" applyFont="1" applyFill="1" applyAlignment="1">
      <alignment wrapText="1"/>
    </xf>
    <xf numFmtId="3" fontId="110" fillId="2" borderId="10" xfId="0" applyNumberFormat="1" applyFont="1" applyFill="1" applyBorder="1" applyAlignment="1" applyProtection="1">
      <alignment horizontal="center" vertical="center"/>
      <protection/>
    </xf>
    <xf numFmtId="3" fontId="110" fillId="2" borderId="10" xfId="59" applyNumberFormat="1" applyFont="1" applyFill="1" applyBorder="1" applyAlignment="1" applyProtection="1">
      <alignment horizontal="center" vertical="center"/>
      <protection/>
    </xf>
    <xf numFmtId="3" fontId="110" fillId="2" borderId="10" xfId="0" applyNumberFormat="1" applyFont="1" applyFill="1" applyBorder="1" applyAlignment="1">
      <alignment horizontal="center"/>
    </xf>
    <xf numFmtId="3" fontId="18" fillId="33" borderId="10" xfId="0" applyNumberFormat="1" applyFont="1" applyFill="1" applyBorder="1" applyAlignment="1" applyProtection="1">
      <alignment vertical="center"/>
      <protection/>
    </xf>
    <xf numFmtId="3" fontId="46" fillId="33" borderId="0" xfId="0" applyNumberFormat="1" applyFont="1" applyFill="1" applyAlignment="1">
      <alignment/>
    </xf>
    <xf numFmtId="3" fontId="46" fillId="33" borderId="0" xfId="0" applyNumberFormat="1" applyFont="1" applyFill="1" applyBorder="1" applyAlignment="1">
      <alignment/>
    </xf>
    <xf numFmtId="3" fontId="13" fillId="33" borderId="0" xfId="0" applyNumberFormat="1" applyFont="1" applyFill="1" applyBorder="1" applyAlignment="1">
      <alignment/>
    </xf>
    <xf numFmtId="3" fontId="13" fillId="33" borderId="10" xfId="0" applyNumberFormat="1" applyFont="1" applyFill="1" applyBorder="1" applyAlignment="1">
      <alignment/>
    </xf>
    <xf numFmtId="0" fontId="9" fillId="0" borderId="0" xfId="0" applyFont="1" applyAlignment="1">
      <alignment/>
    </xf>
    <xf numFmtId="0" fontId="36" fillId="0" borderId="0" xfId="0" applyFont="1" applyAlignment="1">
      <alignment horizontal="left"/>
    </xf>
    <xf numFmtId="3" fontId="14" fillId="10" borderId="11" xfId="0" applyNumberFormat="1" applyFont="1" applyFill="1" applyBorder="1" applyAlignment="1">
      <alignment/>
    </xf>
    <xf numFmtId="3" fontId="9" fillId="10" borderId="11" xfId="0" applyNumberFormat="1" applyFont="1" applyFill="1" applyBorder="1" applyAlignment="1">
      <alignment/>
    </xf>
    <xf numFmtId="3" fontId="12" fillId="0" borderId="10" xfId="0" applyNumberFormat="1" applyFont="1" applyFill="1" applyBorder="1" applyAlignment="1" applyProtection="1">
      <alignment horizontal="center" vertical="center"/>
      <protection/>
    </xf>
    <xf numFmtId="3" fontId="12" fillId="0" borderId="10" xfId="0" applyNumberFormat="1" applyFont="1" applyFill="1" applyBorder="1" applyAlignment="1" applyProtection="1">
      <alignment vertical="center"/>
      <protection/>
    </xf>
    <xf numFmtId="3" fontId="110" fillId="0" borderId="10" xfId="0" applyNumberFormat="1" applyFont="1" applyFill="1" applyBorder="1" applyAlignment="1" applyProtection="1">
      <alignment horizontal="center" vertical="center"/>
      <protection/>
    </xf>
    <xf numFmtId="3" fontId="110" fillId="0" borderId="10" xfId="59" applyNumberFormat="1" applyFont="1" applyFill="1" applyBorder="1" applyAlignment="1" applyProtection="1">
      <alignment horizontal="center" vertical="center"/>
      <protection/>
    </xf>
    <xf numFmtId="3" fontId="110" fillId="0" borderId="10" xfId="0" applyNumberFormat="1" applyFont="1" applyFill="1" applyBorder="1" applyAlignment="1">
      <alignment horizontal="center"/>
    </xf>
    <xf numFmtId="3" fontId="12" fillId="0" borderId="10" xfId="0" applyNumberFormat="1" applyFont="1" applyFill="1" applyBorder="1" applyAlignment="1">
      <alignment horizontal="center"/>
    </xf>
    <xf numFmtId="4" fontId="12" fillId="0" borderId="10" xfId="0" applyNumberFormat="1" applyFont="1" applyFill="1" applyBorder="1" applyAlignment="1" applyProtection="1">
      <alignment horizontal="center" vertical="center"/>
      <protection/>
    </xf>
    <xf numFmtId="3" fontId="46" fillId="0" borderId="0" xfId="0" applyNumberFormat="1" applyFont="1" applyFill="1" applyAlignment="1">
      <alignment horizontal="right"/>
    </xf>
    <xf numFmtId="43" fontId="46" fillId="0" borderId="0" xfId="0" applyNumberFormat="1" applyFont="1" applyFill="1" applyAlignment="1">
      <alignment horizontal="right"/>
    </xf>
    <xf numFmtId="3" fontId="12" fillId="0" borderId="0" xfId="0" applyNumberFormat="1" applyFont="1" applyFill="1" applyAlignment="1">
      <alignment/>
    </xf>
    <xf numFmtId="3" fontId="12" fillId="0" borderId="10" xfId="0" applyNumberFormat="1" applyFont="1" applyFill="1" applyBorder="1" applyAlignment="1" applyProtection="1">
      <alignment vertical="center" wrapText="1"/>
      <protection/>
    </xf>
    <xf numFmtId="49" fontId="12" fillId="0" borderId="10" xfId="0" applyNumberFormat="1" applyFont="1" applyFill="1" applyBorder="1" applyAlignment="1" applyProtection="1">
      <alignment horizontal="center" vertical="center"/>
      <protection/>
    </xf>
    <xf numFmtId="3" fontId="12" fillId="0" borderId="10" xfId="0" applyNumberFormat="1" applyFont="1" applyFill="1" applyBorder="1" applyAlignment="1" applyProtection="1">
      <alignment vertical="center"/>
      <protection/>
    </xf>
    <xf numFmtId="3" fontId="9" fillId="0" borderId="0" xfId="0" applyNumberFormat="1" applyFont="1" applyBorder="1" applyAlignment="1">
      <alignment horizontal="left" vertical="center"/>
    </xf>
    <xf numFmtId="3" fontId="0" fillId="33" borderId="12" xfId="0" applyNumberFormat="1" applyFont="1" applyFill="1" applyBorder="1" applyAlignment="1">
      <alignment horizontal="left"/>
    </xf>
    <xf numFmtId="3" fontId="20" fillId="0" borderId="0" xfId="0" applyNumberFormat="1" applyFont="1" applyBorder="1" applyAlignment="1">
      <alignment horizontal="center" wrapText="1"/>
    </xf>
    <xf numFmtId="0" fontId="21" fillId="0" borderId="0" xfId="0" applyFont="1" applyAlignment="1">
      <alignment horizontal="center"/>
    </xf>
    <xf numFmtId="3" fontId="0" fillId="0" borderId="0" xfId="0" applyNumberFormat="1" applyFont="1" applyBorder="1" applyAlignment="1">
      <alignment wrapText="1"/>
    </xf>
    <xf numFmtId="3" fontId="36" fillId="0" borderId="0" xfId="0" applyNumberFormat="1" applyFont="1" applyAlignment="1">
      <alignment horizontal="left"/>
    </xf>
    <xf numFmtId="3" fontId="0" fillId="0" borderId="0" xfId="0" applyNumberFormat="1" applyFont="1" applyFill="1" applyAlignment="1">
      <alignment/>
    </xf>
    <xf numFmtId="3" fontId="10" fillId="33" borderId="12" xfId="0" applyNumberFormat="1" applyFont="1" applyFill="1" applyBorder="1" applyAlignment="1">
      <alignment horizontal="left"/>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3" fontId="0" fillId="0" borderId="10" xfId="0" applyNumberFormat="1" applyFont="1" applyFill="1" applyBorder="1" applyAlignment="1">
      <alignment vertical="center"/>
    </xf>
    <xf numFmtId="49" fontId="13" fillId="0" borderId="10" xfId="0" applyNumberFormat="1" applyFont="1" applyBorder="1" applyAlignment="1">
      <alignment horizontal="center"/>
    </xf>
    <xf numFmtId="3" fontId="0" fillId="0" borderId="10" xfId="42" applyNumberFormat="1" applyFont="1" applyBorder="1" applyAlignment="1">
      <alignment vertical="center"/>
    </xf>
    <xf numFmtId="49" fontId="61" fillId="0" borderId="0" xfId="42" applyNumberFormat="1" applyFont="1" applyBorder="1" applyAlignment="1">
      <alignment vertical="center"/>
    </xf>
    <xf numFmtId="49" fontId="61" fillId="0" borderId="17" xfId="42" applyNumberFormat="1" applyFont="1" applyBorder="1" applyAlignment="1">
      <alignment vertical="center"/>
    </xf>
    <xf numFmtId="3" fontId="28" fillId="0" borderId="0" xfId="0" applyNumberFormat="1" applyFont="1" applyFill="1" applyBorder="1" applyAlignment="1">
      <alignment horizontal="center" wrapText="1"/>
    </xf>
    <xf numFmtId="3" fontId="28" fillId="0" borderId="0" xfId="0" applyNumberFormat="1" applyFont="1" applyBorder="1" applyAlignment="1">
      <alignment/>
    </xf>
    <xf numFmtId="3" fontId="35" fillId="0" borderId="0" xfId="0" applyNumberFormat="1" applyFont="1" applyAlignment="1">
      <alignment/>
    </xf>
    <xf numFmtId="3" fontId="20" fillId="0" borderId="0" xfId="0" applyNumberFormat="1" applyFont="1" applyFill="1" applyBorder="1" applyAlignment="1">
      <alignment horizontal="center" wrapText="1"/>
    </xf>
    <xf numFmtId="3" fontId="20" fillId="0" borderId="0" xfId="0" applyNumberFormat="1" applyFont="1" applyBorder="1" applyAlignment="1">
      <alignment/>
    </xf>
    <xf numFmtId="3" fontId="20" fillId="0" borderId="0" xfId="0" applyNumberFormat="1" applyFont="1" applyBorder="1" applyAlignment="1">
      <alignment wrapText="1"/>
    </xf>
    <xf numFmtId="3" fontId="27" fillId="0" borderId="0" xfId="0" applyNumberFormat="1" applyFont="1" applyBorder="1" applyAlignment="1">
      <alignment/>
    </xf>
    <xf numFmtId="3" fontId="54" fillId="0" borderId="0" xfId="0" applyNumberFormat="1" applyFont="1" applyFill="1" applyBorder="1" applyAlignment="1">
      <alignment horizontal="center" wrapText="1"/>
    </xf>
    <xf numFmtId="3" fontId="54" fillId="0" borderId="0" xfId="0" applyNumberFormat="1" applyFont="1" applyBorder="1" applyAlignment="1">
      <alignment/>
    </xf>
    <xf numFmtId="3" fontId="54" fillId="0" borderId="0" xfId="0" applyNumberFormat="1" applyFont="1" applyBorder="1" applyAlignment="1">
      <alignment wrapText="1"/>
    </xf>
    <xf numFmtId="3" fontId="62" fillId="0" borderId="0" xfId="0" applyNumberFormat="1" applyFont="1" applyBorder="1" applyAlignment="1">
      <alignment/>
    </xf>
    <xf numFmtId="49" fontId="9" fillId="0" borderId="0" xfId="0" applyNumberFormat="1" applyFont="1" applyBorder="1" applyAlignment="1">
      <alignment/>
    </xf>
    <xf numFmtId="49" fontId="20" fillId="0" borderId="0" xfId="0" applyNumberFormat="1" applyFont="1" applyBorder="1" applyAlignment="1">
      <alignment horizontal="center" wrapText="1"/>
    </xf>
    <xf numFmtId="49" fontId="20" fillId="0" borderId="0" xfId="0" applyNumberFormat="1" applyFont="1" applyFill="1" applyBorder="1" applyAlignment="1">
      <alignment horizontal="center" wrapText="1"/>
    </xf>
    <xf numFmtId="49" fontId="20" fillId="0" borderId="0" xfId="0" applyNumberFormat="1" applyFont="1" applyBorder="1" applyAlignment="1">
      <alignment/>
    </xf>
    <xf numFmtId="49" fontId="20" fillId="0" borderId="0" xfId="0" applyNumberFormat="1" applyFont="1" applyBorder="1" applyAlignment="1">
      <alignment wrapText="1"/>
    </xf>
    <xf numFmtId="49" fontId="7" fillId="0" borderId="0" xfId="0" applyNumberFormat="1" applyFont="1" applyBorder="1" applyAlignment="1">
      <alignment/>
    </xf>
    <xf numFmtId="49" fontId="21" fillId="0" borderId="0" xfId="0" applyNumberFormat="1" applyFont="1" applyAlignment="1">
      <alignment/>
    </xf>
    <xf numFmtId="49" fontId="21" fillId="0" borderId="0" xfId="0" applyNumberFormat="1" applyFont="1" applyFill="1" applyAlignment="1">
      <alignment/>
    </xf>
    <xf numFmtId="3" fontId="9" fillId="33" borderId="0" xfId="0" applyNumberFormat="1" applyFont="1" applyFill="1" applyBorder="1" applyAlignment="1">
      <alignment horizontal="left" vertical="center"/>
    </xf>
    <xf numFmtId="49" fontId="21" fillId="33" borderId="0" xfId="0" applyNumberFormat="1" applyFont="1" applyFill="1" applyAlignment="1">
      <alignment/>
    </xf>
    <xf numFmtId="49" fontId="0" fillId="0" borderId="0" xfId="0" applyNumberFormat="1" applyFont="1" applyAlignment="1">
      <alignment horizontal="center"/>
    </xf>
    <xf numFmtId="3" fontId="9" fillId="0" borderId="0" xfId="0" applyNumberFormat="1" applyFont="1" applyFill="1" applyAlignment="1">
      <alignment wrapText="1"/>
    </xf>
    <xf numFmtId="3" fontId="9" fillId="0" borderId="0" xfId="0" applyNumberFormat="1" applyFont="1" applyFill="1" applyAlignment="1">
      <alignment vertical="top" wrapText="1"/>
    </xf>
    <xf numFmtId="3" fontId="0" fillId="0" borderId="0" xfId="0" applyNumberFormat="1" applyFont="1" applyFill="1" applyBorder="1" applyAlignment="1">
      <alignment horizontal="left"/>
    </xf>
    <xf numFmtId="3" fontId="0" fillId="0" borderId="0" xfId="0" applyNumberFormat="1" applyFont="1" applyFill="1" applyBorder="1" applyAlignment="1">
      <alignment/>
    </xf>
    <xf numFmtId="3" fontId="9" fillId="0" borderId="0" xfId="0" applyNumberFormat="1" applyFont="1" applyFill="1" applyBorder="1" applyAlignment="1">
      <alignment/>
    </xf>
    <xf numFmtId="3" fontId="0" fillId="0" borderId="0" xfId="0" applyNumberFormat="1" applyFont="1" applyFill="1" applyBorder="1" applyAlignment="1">
      <alignment/>
    </xf>
    <xf numFmtId="3" fontId="0" fillId="0" borderId="12" xfId="0" applyNumberFormat="1" applyFont="1" applyFill="1" applyBorder="1" applyAlignment="1">
      <alignment/>
    </xf>
    <xf numFmtId="3" fontId="0" fillId="0" borderId="12" xfId="0" applyNumberFormat="1" applyFont="1" applyFill="1" applyBorder="1" applyAlignment="1">
      <alignment horizontal="center" vertical="top" wrapText="1"/>
    </xf>
    <xf numFmtId="49" fontId="12" fillId="0" borderId="15" xfId="0" applyNumberFormat="1" applyFont="1" applyFill="1" applyBorder="1" applyAlignment="1">
      <alignment horizontal="center" vertical="center" wrapText="1"/>
    </xf>
    <xf numFmtId="3" fontId="12" fillId="0" borderId="10" xfId="0" applyNumberFormat="1" applyFont="1" applyFill="1" applyBorder="1" applyAlignment="1">
      <alignment vertical="center" wrapText="1"/>
    </xf>
    <xf numFmtId="3" fontId="12" fillId="0" borderId="10" xfId="0" applyNumberFormat="1" applyFont="1" applyFill="1" applyBorder="1" applyAlignment="1">
      <alignment/>
    </xf>
    <xf numFmtId="3" fontId="14"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24" fillId="0" borderId="0" xfId="0" applyNumberFormat="1" applyFont="1" applyFill="1" applyAlignment="1">
      <alignment/>
    </xf>
    <xf numFmtId="3" fontId="28" fillId="0" borderId="17" xfId="0" applyNumberFormat="1" applyFont="1" applyFill="1" applyBorder="1" applyAlignment="1">
      <alignment horizontal="center" wrapText="1"/>
    </xf>
    <xf numFmtId="3" fontId="21" fillId="0" borderId="0" xfId="0" applyNumberFormat="1" applyFont="1" applyFill="1" applyBorder="1" applyAlignment="1">
      <alignment vertical="center" wrapText="1"/>
    </xf>
    <xf numFmtId="49" fontId="10" fillId="0" borderId="0" xfId="0" applyNumberFormat="1" applyFont="1" applyFill="1" applyAlignment="1">
      <alignment wrapText="1"/>
    </xf>
    <xf numFmtId="49" fontId="10" fillId="0" borderId="0" xfId="0" applyNumberFormat="1" applyFont="1" applyFill="1" applyAlignment="1">
      <alignment horizontal="left" wrapText="1"/>
    </xf>
    <xf numFmtId="2" fontId="0" fillId="0" borderId="0" xfId="0" applyNumberFormat="1" applyAlignment="1">
      <alignment horizontal="left"/>
    </xf>
    <xf numFmtId="49" fontId="0" fillId="0" borderId="0" xfId="0" applyNumberFormat="1" applyFont="1" applyBorder="1" applyAlignment="1">
      <alignment horizontal="left" wrapText="1"/>
    </xf>
    <xf numFmtId="49" fontId="0" fillId="0" borderId="0" xfId="0" applyNumberFormat="1" applyFont="1" applyBorder="1" applyAlignment="1">
      <alignment horizontal="left"/>
    </xf>
    <xf numFmtId="49" fontId="10" fillId="0" borderId="10" xfId="0" applyNumberFormat="1" applyFont="1" applyBorder="1" applyAlignment="1">
      <alignment horizontal="center"/>
    </xf>
    <xf numFmtId="49" fontId="14" fillId="33" borderId="10" xfId="0" applyNumberFormat="1" applyFont="1" applyFill="1" applyBorder="1" applyAlignment="1">
      <alignment horizontal="left"/>
    </xf>
    <xf numFmtId="3" fontId="0" fillId="0" borderId="10" xfId="0" applyNumberFormat="1" applyFont="1" applyFill="1" applyBorder="1" applyAlignment="1">
      <alignment horizontal="center"/>
    </xf>
    <xf numFmtId="49" fontId="10" fillId="0" borderId="0" xfId="0" applyNumberFormat="1" applyFont="1" applyBorder="1" applyAlignment="1">
      <alignment horizontal="center"/>
    </xf>
    <xf numFmtId="49" fontId="10" fillId="33" borderId="0" xfId="0" applyNumberFormat="1" applyFont="1" applyFill="1" applyBorder="1" applyAlignment="1">
      <alignment horizontal="left"/>
    </xf>
    <xf numFmtId="49" fontId="0" fillId="0" borderId="0" xfId="0" applyNumberFormat="1" applyFont="1" applyFill="1" applyBorder="1" applyAlignment="1">
      <alignment horizontal="center"/>
    </xf>
    <xf numFmtId="3" fontId="28" fillId="0" borderId="0" xfId="0" applyNumberFormat="1" applyFont="1" applyBorder="1" applyAlignment="1">
      <alignment wrapText="1"/>
    </xf>
    <xf numFmtId="3" fontId="28" fillId="0" borderId="0" xfId="0" applyNumberFormat="1" applyFont="1" applyBorder="1" applyAlignment="1">
      <alignment horizontal="center"/>
    </xf>
    <xf numFmtId="3" fontId="24" fillId="0" borderId="0" xfId="0" applyNumberFormat="1" applyFont="1" applyAlignment="1">
      <alignment wrapText="1"/>
    </xf>
    <xf numFmtId="3" fontId="0" fillId="0" borderId="0" xfId="0" applyNumberFormat="1" applyFont="1" applyAlignment="1">
      <alignment wrapText="1"/>
    </xf>
    <xf numFmtId="49" fontId="0" fillId="0" borderId="0" xfId="0" applyNumberFormat="1" applyFont="1" applyAlignment="1">
      <alignment wrapText="1"/>
    </xf>
    <xf numFmtId="49" fontId="9" fillId="0" borderId="0" xfId="0" applyNumberFormat="1" applyFont="1" applyAlignment="1">
      <alignment/>
    </xf>
    <xf numFmtId="49" fontId="0" fillId="0" borderId="0" xfId="0" applyNumberFormat="1" applyAlignment="1">
      <alignment/>
    </xf>
    <xf numFmtId="0" fontId="13" fillId="0" borderId="0" xfId="0" applyFont="1" applyAlignment="1">
      <alignment/>
    </xf>
    <xf numFmtId="0" fontId="12" fillId="0" borderId="0" xfId="0" applyFont="1" applyAlignment="1">
      <alignment/>
    </xf>
    <xf numFmtId="0" fontId="12" fillId="0" borderId="0" xfId="0" applyFont="1" applyBorder="1" applyAlignment="1">
      <alignment horizontal="left"/>
    </xf>
    <xf numFmtId="0" fontId="13" fillId="0" borderId="0" xfId="0" applyFont="1" applyBorder="1" applyAlignment="1">
      <alignment horizontal="left"/>
    </xf>
    <xf numFmtId="49" fontId="12" fillId="0" borderId="12" xfId="0" applyNumberFormat="1" applyFont="1" applyBorder="1" applyAlignment="1">
      <alignment/>
    </xf>
    <xf numFmtId="49" fontId="0" fillId="0" borderId="0" xfId="0" applyNumberFormat="1" applyFont="1" applyFill="1" applyAlignment="1">
      <alignment vertical="center" wrapText="1"/>
    </xf>
    <xf numFmtId="49" fontId="12" fillId="0" borderId="10" xfId="0" applyNumberFormat="1" applyFont="1" applyBorder="1" applyAlignment="1">
      <alignment horizontal="center"/>
    </xf>
    <xf numFmtId="3" fontId="12" fillId="0" borderId="10" xfId="0" applyNumberFormat="1" applyFont="1" applyBorder="1" applyAlignment="1">
      <alignment/>
    </xf>
    <xf numFmtId="3" fontId="0" fillId="0" borderId="10" xfId="0" applyNumberFormat="1" applyFont="1" applyBorder="1" applyAlignment="1">
      <alignment/>
    </xf>
    <xf numFmtId="3" fontId="0" fillId="0" borderId="0" xfId="0" applyNumberFormat="1" applyAlignment="1">
      <alignment/>
    </xf>
    <xf numFmtId="3" fontId="12" fillId="0" borderId="0" xfId="0" applyNumberFormat="1" applyFont="1" applyAlignment="1">
      <alignment horizontal="center"/>
    </xf>
    <xf numFmtId="3" fontId="33" fillId="0" borderId="0" xfId="0" applyNumberFormat="1" applyFont="1" applyAlignment="1">
      <alignment/>
    </xf>
    <xf numFmtId="49" fontId="0" fillId="0" borderId="0" xfId="0" applyNumberFormat="1" applyAlignment="1">
      <alignment horizontal="center"/>
    </xf>
    <xf numFmtId="49" fontId="55" fillId="0" borderId="0" xfId="0" applyNumberFormat="1" applyFont="1" applyAlignment="1">
      <alignment horizontal="left"/>
    </xf>
    <xf numFmtId="49" fontId="12" fillId="0" borderId="0" xfId="0" applyNumberFormat="1" applyFont="1" applyAlignment="1">
      <alignment horizontal="center"/>
    </xf>
    <xf numFmtId="49" fontId="25" fillId="0" borderId="0" xfId="0" applyNumberFormat="1" applyFont="1" applyAlignment="1">
      <alignment horizontal="center"/>
    </xf>
    <xf numFmtId="49" fontId="25" fillId="0" borderId="0" xfId="0" applyNumberFormat="1" applyFont="1" applyAlignment="1">
      <alignment/>
    </xf>
    <xf numFmtId="49" fontId="25" fillId="0" borderId="0" xfId="0" applyNumberFormat="1" applyFont="1" applyAlignment="1">
      <alignment/>
    </xf>
    <xf numFmtId="3" fontId="0" fillId="0" borderId="0" xfId="0" applyNumberFormat="1" applyFont="1" applyBorder="1" applyAlignment="1">
      <alignment/>
    </xf>
    <xf numFmtId="49" fontId="10" fillId="0" borderId="0" xfId="0" applyNumberFormat="1" applyFont="1" applyBorder="1" applyAlignment="1">
      <alignment horizontal="left"/>
    </xf>
    <xf numFmtId="3" fontId="13" fillId="0" borderId="12" xfId="0" applyNumberFormat="1" applyFont="1" applyBorder="1" applyAlignment="1">
      <alignment/>
    </xf>
    <xf numFmtId="3" fontId="12" fillId="0" borderId="12" xfId="0" applyNumberFormat="1" applyFont="1" applyBorder="1" applyAlignment="1">
      <alignment/>
    </xf>
    <xf numFmtId="0" fontId="12" fillId="0" borderId="10" xfId="0" applyFont="1" applyBorder="1" applyAlignment="1">
      <alignment horizontal="center"/>
    </xf>
    <xf numFmtId="3" fontId="33" fillId="0" borderId="10" xfId="0" applyNumberFormat="1" applyFont="1" applyBorder="1" applyAlignment="1">
      <alignment horizontal="right"/>
    </xf>
    <xf numFmtId="3" fontId="42" fillId="0" borderId="0" xfId="0" applyNumberFormat="1" applyFont="1" applyAlignment="1">
      <alignment/>
    </xf>
    <xf numFmtId="3" fontId="28" fillId="0" borderId="17" xfId="0" applyNumberFormat="1" applyFont="1" applyBorder="1" applyAlignment="1">
      <alignment/>
    </xf>
    <xf numFmtId="3" fontId="36" fillId="0" borderId="0" xfId="0" applyNumberFormat="1" applyFont="1" applyAlignment="1">
      <alignment/>
    </xf>
    <xf numFmtId="3" fontId="63" fillId="0" borderId="0" xfId="0" applyNumberFormat="1" applyFont="1" applyAlignment="1">
      <alignment/>
    </xf>
    <xf numFmtId="3" fontId="28" fillId="0" borderId="0" xfId="0" applyNumberFormat="1" applyFont="1" applyAlignment="1">
      <alignment horizontal="center"/>
    </xf>
    <xf numFmtId="3" fontId="28" fillId="0" borderId="0" xfId="0" applyNumberFormat="1" applyFont="1" applyAlignment="1">
      <alignment/>
    </xf>
    <xf numFmtId="3" fontId="40" fillId="0" borderId="0" xfId="0" applyNumberFormat="1" applyFont="1" applyAlignment="1">
      <alignment/>
    </xf>
    <xf numFmtId="3" fontId="25" fillId="33" borderId="0" xfId="0" applyNumberFormat="1" applyFont="1" applyFill="1" applyBorder="1" applyAlignment="1">
      <alignment/>
    </xf>
    <xf numFmtId="3" fontId="41" fillId="33" borderId="0" xfId="0" applyNumberFormat="1" applyFont="1" applyFill="1" applyBorder="1" applyAlignment="1">
      <alignment/>
    </xf>
    <xf numFmtId="49" fontId="33" fillId="0" borderId="0" xfId="0" applyNumberFormat="1" applyFont="1" applyAlignment="1">
      <alignment/>
    </xf>
    <xf numFmtId="49" fontId="64" fillId="0" borderId="0" xfId="0" applyNumberFormat="1" applyFont="1" applyAlignment="1">
      <alignment/>
    </xf>
    <xf numFmtId="49" fontId="38" fillId="0" borderId="0" xfId="0" applyNumberFormat="1" applyFont="1" applyAlignment="1">
      <alignment/>
    </xf>
    <xf numFmtId="49" fontId="20" fillId="0" borderId="0" xfId="0" applyNumberFormat="1" applyFont="1" applyAlignment="1">
      <alignment wrapText="1"/>
    </xf>
    <xf numFmtId="3" fontId="13" fillId="0" borderId="0" xfId="0" applyNumberFormat="1" applyFont="1" applyBorder="1" applyAlignment="1">
      <alignment/>
    </xf>
    <xf numFmtId="3" fontId="13" fillId="0" borderId="0" xfId="0" applyNumberFormat="1" applyFont="1" applyBorder="1" applyAlignment="1">
      <alignment/>
    </xf>
    <xf numFmtId="49" fontId="65" fillId="0" borderId="0" xfId="0" applyNumberFormat="1" applyFont="1" applyFill="1" applyAlignment="1">
      <alignment/>
    </xf>
    <xf numFmtId="49" fontId="64" fillId="0" borderId="0" xfId="0" applyNumberFormat="1" applyFont="1" applyFill="1" applyAlignment="1">
      <alignment/>
    </xf>
    <xf numFmtId="49" fontId="65" fillId="0" borderId="0" xfId="0" applyNumberFormat="1" applyFont="1" applyFill="1" applyAlignment="1">
      <alignment/>
    </xf>
    <xf numFmtId="49" fontId="12" fillId="0" borderId="20" xfId="0" applyNumberFormat="1" applyFont="1" applyBorder="1" applyAlignment="1">
      <alignment horizontal="center"/>
    </xf>
    <xf numFmtId="3" fontId="9" fillId="0" borderId="20" xfId="0" applyNumberFormat="1" applyFont="1" applyBorder="1" applyAlignment="1">
      <alignment/>
    </xf>
    <xf numFmtId="3" fontId="9" fillId="0" borderId="10" xfId="0" applyNumberFormat="1" applyFont="1" applyBorder="1" applyAlignment="1">
      <alignment/>
    </xf>
    <xf numFmtId="3" fontId="12" fillId="33" borderId="10" xfId="0" applyNumberFormat="1" applyFont="1" applyFill="1" applyBorder="1" applyAlignment="1">
      <alignment/>
    </xf>
    <xf numFmtId="3" fontId="42" fillId="0" borderId="0" xfId="0" applyNumberFormat="1" applyFont="1" applyAlignment="1">
      <alignment/>
    </xf>
    <xf numFmtId="3" fontId="20" fillId="0" borderId="0" xfId="0" applyNumberFormat="1" applyFont="1" applyAlignment="1">
      <alignment/>
    </xf>
    <xf numFmtId="3" fontId="66" fillId="0" borderId="0" xfId="0" applyNumberFormat="1" applyFont="1" applyAlignment="1">
      <alignment/>
    </xf>
    <xf numFmtId="49" fontId="9" fillId="0" borderId="0" xfId="0" applyNumberFormat="1" applyFont="1" applyAlignment="1">
      <alignment horizontal="center"/>
    </xf>
    <xf numFmtId="49" fontId="66" fillId="0" borderId="0" xfId="0" applyNumberFormat="1" applyFont="1" applyAlignment="1">
      <alignment/>
    </xf>
    <xf numFmtId="49" fontId="65" fillId="0" borderId="0" xfId="0" applyNumberFormat="1" applyFont="1" applyAlignment="1">
      <alignment/>
    </xf>
    <xf numFmtId="3" fontId="36" fillId="33" borderId="0" xfId="0" applyNumberFormat="1" applyFont="1" applyFill="1" applyBorder="1" applyAlignment="1">
      <alignment/>
    </xf>
    <xf numFmtId="0" fontId="66" fillId="0" borderId="0" xfId="0" applyFont="1" applyAlignment="1">
      <alignment/>
    </xf>
    <xf numFmtId="49" fontId="36" fillId="0" borderId="0" xfId="0" applyNumberFormat="1" applyFont="1" applyAlignment="1">
      <alignment/>
    </xf>
    <xf numFmtId="0" fontId="36" fillId="0" borderId="0" xfId="0" applyFont="1" applyBorder="1" applyAlignment="1">
      <alignment/>
    </xf>
    <xf numFmtId="0" fontId="37" fillId="0" borderId="0" xfId="0" applyFont="1" applyBorder="1" applyAlignment="1">
      <alignment horizontal="left"/>
    </xf>
    <xf numFmtId="0" fontId="37" fillId="0" borderId="0" xfId="0" applyFont="1" applyBorder="1" applyAlignment="1">
      <alignment/>
    </xf>
    <xf numFmtId="0" fontId="69" fillId="0" borderId="0" xfId="0" applyFont="1" applyBorder="1" applyAlignment="1">
      <alignment/>
    </xf>
    <xf numFmtId="0" fontId="66" fillId="0" borderId="0" xfId="0" applyFont="1" applyFill="1" applyBorder="1" applyAlignment="1">
      <alignment/>
    </xf>
    <xf numFmtId="0" fontId="66" fillId="0" borderId="0" xfId="0" applyFont="1" applyFill="1" applyAlignment="1">
      <alignment/>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10" xfId="0" applyFont="1" applyBorder="1" applyAlignment="1">
      <alignment horizontal="center"/>
    </xf>
    <xf numFmtId="0" fontId="36" fillId="0" borderId="0" xfId="0" applyFont="1" applyAlignment="1">
      <alignment horizontal="center"/>
    </xf>
    <xf numFmtId="3" fontId="37" fillId="0" borderId="10" xfId="0" applyNumberFormat="1" applyFont="1" applyBorder="1" applyAlignment="1">
      <alignment/>
    </xf>
    <xf numFmtId="0" fontId="65" fillId="0" borderId="10" xfId="0" applyFont="1" applyBorder="1" applyAlignment="1">
      <alignment horizontal="center"/>
    </xf>
    <xf numFmtId="0" fontId="65" fillId="33" borderId="10" xfId="0" applyFont="1" applyFill="1" applyBorder="1" applyAlignment="1">
      <alignment horizontal="left"/>
    </xf>
    <xf numFmtId="3" fontId="36" fillId="0" borderId="10" xfId="0" applyNumberFormat="1" applyFont="1" applyBorder="1" applyAlignment="1">
      <alignment/>
    </xf>
    <xf numFmtId="0" fontId="66" fillId="0" borderId="0" xfId="0" applyFont="1" applyAlignment="1">
      <alignment horizontal="center"/>
    </xf>
    <xf numFmtId="3" fontId="70" fillId="0" borderId="0" xfId="0" applyNumberFormat="1" applyFont="1" applyBorder="1" applyAlignment="1">
      <alignment wrapText="1"/>
    </xf>
    <xf numFmtId="3" fontId="70" fillId="0" borderId="0" xfId="0" applyNumberFormat="1" applyFont="1" applyBorder="1" applyAlignment="1">
      <alignment/>
    </xf>
    <xf numFmtId="3" fontId="67" fillId="0" borderId="0" xfId="0" applyNumberFormat="1" applyFont="1" applyBorder="1" applyAlignment="1">
      <alignment horizontal="center" wrapText="1"/>
    </xf>
    <xf numFmtId="3" fontId="68" fillId="0" borderId="0" xfId="0" applyNumberFormat="1" applyFont="1" applyBorder="1" applyAlignment="1">
      <alignment wrapText="1"/>
    </xf>
    <xf numFmtId="3" fontId="67" fillId="0" borderId="0" xfId="0" applyNumberFormat="1" applyFont="1" applyBorder="1" applyAlignment="1">
      <alignment/>
    </xf>
    <xf numFmtId="3" fontId="70" fillId="0" borderId="0" xfId="0" applyNumberFormat="1" applyFont="1" applyBorder="1" applyAlignment="1">
      <alignment wrapText="1"/>
    </xf>
    <xf numFmtId="3" fontId="71" fillId="0" borderId="0" xfId="0" applyNumberFormat="1" applyFont="1" applyBorder="1" applyAlignment="1">
      <alignment/>
    </xf>
    <xf numFmtId="3" fontId="41" fillId="0" borderId="0" xfId="0" applyNumberFormat="1" applyFont="1" applyAlignment="1">
      <alignment/>
    </xf>
    <xf numFmtId="3" fontId="67" fillId="0" borderId="0" xfId="0" applyNumberFormat="1" applyFont="1" applyBorder="1" applyAlignment="1">
      <alignment horizontal="center"/>
    </xf>
    <xf numFmtId="0" fontId="67" fillId="0" borderId="0" xfId="0" applyFont="1" applyAlignment="1">
      <alignment/>
    </xf>
    <xf numFmtId="3" fontId="14" fillId="48" borderId="11" xfId="0" applyNumberFormat="1" applyFont="1" applyFill="1" applyBorder="1" applyAlignment="1">
      <alignment/>
    </xf>
    <xf numFmtId="3" fontId="13" fillId="48" borderId="11" xfId="0" applyNumberFormat="1" applyFont="1" applyFill="1" applyBorder="1" applyAlignment="1">
      <alignment/>
    </xf>
    <xf numFmtId="3" fontId="13" fillId="48" borderId="10" xfId="0" applyNumberFormat="1" applyFont="1" applyFill="1" applyBorder="1" applyAlignment="1">
      <alignment/>
    </xf>
    <xf numFmtId="3" fontId="14" fillId="48" borderId="10" xfId="0" applyNumberFormat="1" applyFont="1" applyFill="1" applyBorder="1" applyAlignment="1">
      <alignment/>
    </xf>
    <xf numFmtId="3" fontId="12" fillId="48" borderId="10" xfId="0" applyNumberFormat="1" applyFont="1" applyFill="1" applyBorder="1" applyAlignment="1">
      <alignment/>
    </xf>
    <xf numFmtId="3" fontId="9" fillId="48" borderId="10" xfId="0" applyNumberFormat="1" applyFont="1" applyFill="1" applyBorder="1" applyAlignment="1">
      <alignment/>
    </xf>
    <xf numFmtId="3" fontId="0" fillId="48" borderId="10" xfId="0" applyNumberFormat="1" applyFont="1" applyFill="1" applyBorder="1" applyAlignment="1">
      <alignment/>
    </xf>
    <xf numFmtId="3" fontId="9" fillId="48" borderId="13" xfId="0" applyNumberFormat="1" applyFont="1" applyFill="1" applyBorder="1" applyAlignment="1">
      <alignment/>
    </xf>
    <xf numFmtId="3" fontId="14" fillId="48" borderId="13" xfId="0" applyNumberFormat="1" applyFont="1" applyFill="1" applyBorder="1" applyAlignment="1">
      <alignment/>
    </xf>
    <xf numFmtId="3" fontId="9" fillId="48" borderId="11" xfId="0" applyNumberFormat="1" applyFont="1" applyFill="1" applyBorder="1" applyAlignment="1">
      <alignment/>
    </xf>
    <xf numFmtId="3" fontId="0" fillId="48" borderId="1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9" fillId="0" borderId="0" xfId="0" applyNumberFormat="1" applyFont="1" applyFill="1" applyAlignment="1">
      <alignment horizontal="center" wrapText="1"/>
    </xf>
    <xf numFmtId="49" fontId="14" fillId="0" borderId="11" xfId="0" applyNumberFormat="1" applyFont="1" applyFill="1" applyBorder="1" applyAlignment="1">
      <alignment horizontal="center" vertical="center" wrapText="1"/>
    </xf>
    <xf numFmtId="0" fontId="10" fillId="0" borderId="18" xfId="0" applyFont="1" applyFill="1" applyBorder="1" applyAlignment="1">
      <alignment/>
    </xf>
    <xf numFmtId="49" fontId="19" fillId="0" borderId="0" xfId="0" applyNumberFormat="1" applyFont="1" applyFill="1" applyAlignment="1">
      <alignment horizontal="left" wrapText="1"/>
    </xf>
    <xf numFmtId="49" fontId="13"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21" fillId="0" borderId="0" xfId="0" applyNumberFormat="1" applyFont="1" applyFill="1" applyBorder="1" applyAlignment="1">
      <alignment horizontal="center" wrapText="1"/>
    </xf>
    <xf numFmtId="49" fontId="19" fillId="0" borderId="0" xfId="0" applyNumberFormat="1" applyFont="1" applyFill="1" applyAlignment="1">
      <alignment/>
    </xf>
    <xf numFmtId="49" fontId="21" fillId="0" borderId="17" xfId="0" applyNumberFormat="1" applyFont="1" applyFill="1" applyBorder="1" applyAlignment="1">
      <alignment horizontal="center"/>
    </xf>
    <xf numFmtId="49" fontId="20" fillId="0" borderId="0" xfId="0" applyNumberFormat="1" applyFont="1" applyFill="1" applyBorder="1" applyAlignment="1">
      <alignment horizontal="center"/>
    </xf>
    <xf numFmtId="49" fontId="24" fillId="0" borderId="0" xfId="0" applyNumberFormat="1" applyFont="1" applyFill="1" applyAlignment="1">
      <alignment horizontal="center"/>
    </xf>
    <xf numFmtId="0" fontId="14" fillId="0" borderId="21"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distributed" wrapText="1"/>
    </xf>
    <xf numFmtId="0" fontId="10" fillId="0" borderId="15" xfId="0" applyFont="1" applyFill="1" applyBorder="1" applyAlignment="1">
      <alignment horizontal="center" vertical="distributed"/>
    </xf>
    <xf numFmtId="49" fontId="14" fillId="0" borderId="24" xfId="0" applyNumberFormat="1" applyFont="1" applyFill="1" applyBorder="1" applyAlignment="1">
      <alignment horizontal="center" vertical="center" wrapText="1"/>
    </xf>
    <xf numFmtId="3" fontId="5" fillId="0" borderId="0" xfId="0" applyNumberFormat="1" applyFont="1" applyBorder="1" applyAlignment="1">
      <alignment horizontal="center"/>
    </xf>
    <xf numFmtId="3" fontId="10" fillId="0" borderId="18"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4"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10" fillId="0" borderId="20"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0" fillId="0" borderId="0" xfId="0" applyNumberFormat="1" applyFont="1" applyAlignment="1">
      <alignment horizontal="left"/>
    </xf>
    <xf numFmtId="3" fontId="20" fillId="0" borderId="0" xfId="0" applyNumberFormat="1" applyFont="1" applyAlignment="1">
      <alignment horizontal="center"/>
    </xf>
    <xf numFmtId="3" fontId="14" fillId="0" borderId="0" xfId="0" applyNumberFormat="1" applyFont="1" applyAlignment="1">
      <alignment horizontal="left"/>
    </xf>
    <xf numFmtId="3" fontId="10" fillId="0" borderId="12" xfId="0" applyNumberFormat="1" applyFont="1" applyBorder="1" applyAlignment="1">
      <alignment horizontal="center"/>
    </xf>
    <xf numFmtId="3" fontId="21" fillId="0" borderId="0" xfId="0" applyNumberFormat="1" applyFont="1" applyAlignment="1">
      <alignment horizontal="center"/>
    </xf>
    <xf numFmtId="3" fontId="10" fillId="0" borderId="11" xfId="0" applyNumberFormat="1" applyFont="1" applyBorder="1" applyAlignment="1">
      <alignment horizontal="center" vertical="center" wrapText="1"/>
    </xf>
    <xf numFmtId="3" fontId="2" fillId="0" borderId="0" xfId="0" applyNumberFormat="1" applyFont="1" applyBorder="1" applyAlignment="1">
      <alignment horizontal="center"/>
    </xf>
    <xf numFmtId="3" fontId="14" fillId="0" borderId="0" xfId="0" applyNumberFormat="1" applyFont="1" applyBorder="1" applyAlignment="1">
      <alignment horizontal="center" wrapText="1"/>
    </xf>
    <xf numFmtId="3" fontId="10" fillId="0" borderId="14"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3" fontId="5" fillId="0" borderId="0" xfId="0" applyNumberFormat="1" applyFont="1" applyBorder="1" applyAlignment="1">
      <alignment horizontal="left"/>
    </xf>
    <xf numFmtId="3" fontId="3" fillId="0" borderId="0" xfId="0" applyNumberFormat="1" applyFont="1" applyBorder="1" applyAlignment="1">
      <alignment horizontal="center"/>
    </xf>
    <xf numFmtId="3" fontId="18" fillId="0" borderId="14" xfId="0" applyNumberFormat="1" applyFont="1" applyBorder="1" applyAlignment="1">
      <alignment horizontal="center"/>
    </xf>
    <xf numFmtId="3" fontId="18" fillId="0" borderId="15" xfId="0" applyNumberFormat="1" applyFont="1" applyBorder="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3" fontId="20" fillId="0" borderId="0" xfId="0" applyNumberFormat="1" applyFont="1" applyAlignment="1">
      <alignment horizontal="center" wrapText="1"/>
    </xf>
    <xf numFmtId="3" fontId="31" fillId="0" borderId="14" xfId="0" applyNumberFormat="1" applyFont="1" applyBorder="1" applyAlignment="1">
      <alignment horizontal="center"/>
    </xf>
    <xf numFmtId="3" fontId="31" fillId="0" borderId="15" xfId="0" applyNumberFormat="1" applyFont="1" applyBorder="1" applyAlignment="1">
      <alignment horizontal="center"/>
    </xf>
    <xf numFmtId="3" fontId="0" fillId="0" borderId="0" xfId="0" applyNumberFormat="1" applyFont="1" applyBorder="1" applyAlignment="1">
      <alignment horizontal="center"/>
    </xf>
    <xf numFmtId="3" fontId="12" fillId="0" borderId="0" xfId="0" applyNumberFormat="1" applyFont="1" applyBorder="1" applyAlignment="1">
      <alignment horizontal="center"/>
    </xf>
    <xf numFmtId="3" fontId="12" fillId="0" borderId="0" xfId="0" applyNumberFormat="1" applyFont="1" applyBorder="1" applyAlignment="1">
      <alignment horizontal="left"/>
    </xf>
    <xf numFmtId="3" fontId="0" fillId="0" borderId="18"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12" fillId="0" borderId="17" xfId="0" applyNumberFormat="1" applyFont="1" applyBorder="1" applyAlignment="1">
      <alignment horizontal="right"/>
    </xf>
    <xf numFmtId="3" fontId="0" fillId="0" borderId="0" xfId="0" applyNumberFormat="1" applyFont="1" applyAlignment="1">
      <alignment horizontal="left"/>
    </xf>
    <xf numFmtId="3" fontId="14" fillId="0" borderId="0" xfId="0" applyNumberFormat="1" applyFont="1" applyAlignment="1">
      <alignment horizontal="left"/>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2"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12" fillId="33" borderId="0" xfId="0" applyNumberFormat="1" applyFont="1" applyFill="1" applyBorder="1" applyAlignment="1">
      <alignment horizontal="center"/>
    </xf>
    <xf numFmtId="3" fontId="5" fillId="33" borderId="0" xfId="0" applyNumberFormat="1" applyFont="1" applyFill="1" applyBorder="1" applyAlignment="1">
      <alignment horizontal="left"/>
    </xf>
    <xf numFmtId="3" fontId="13" fillId="33" borderId="14" xfId="0" applyNumberFormat="1" applyFont="1" applyFill="1" applyBorder="1" applyAlignment="1">
      <alignment horizontal="center"/>
    </xf>
    <xf numFmtId="3" fontId="13" fillId="33" borderId="15" xfId="0" applyNumberFormat="1" applyFont="1" applyFill="1" applyBorder="1" applyAlignment="1">
      <alignment horizontal="center"/>
    </xf>
    <xf numFmtId="3" fontId="12" fillId="33" borderId="17" xfId="0" applyNumberFormat="1" applyFont="1" applyFill="1" applyBorder="1" applyAlignment="1">
      <alignment horizontal="right"/>
    </xf>
    <xf numFmtId="3" fontId="10" fillId="33" borderId="18" xfId="0" applyNumberFormat="1" applyFont="1" applyFill="1" applyBorder="1" applyAlignment="1">
      <alignment horizontal="center" vertical="center" wrapText="1"/>
    </xf>
    <xf numFmtId="3" fontId="10" fillId="33" borderId="13" xfId="0" applyNumberFormat="1" applyFont="1" applyFill="1" applyBorder="1" applyAlignment="1">
      <alignment horizontal="center" vertical="center" wrapText="1"/>
    </xf>
    <xf numFmtId="3" fontId="0" fillId="33" borderId="0" xfId="0" applyNumberFormat="1" applyFont="1" applyFill="1" applyBorder="1" applyAlignment="1">
      <alignment horizontal="left"/>
    </xf>
    <xf numFmtId="3" fontId="0" fillId="33" borderId="0" xfId="0" applyNumberFormat="1" applyFont="1" applyFill="1" applyAlignment="1">
      <alignment horizontal="left"/>
    </xf>
    <xf numFmtId="3" fontId="14" fillId="33" borderId="21"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19"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3" fontId="14" fillId="33" borderId="20" xfId="0" applyNumberFormat="1" applyFont="1" applyFill="1" applyBorder="1" applyAlignment="1">
      <alignment horizontal="center" vertical="center" wrapText="1"/>
    </xf>
    <xf numFmtId="3" fontId="14" fillId="33" borderId="16"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3" fontId="10" fillId="33" borderId="14" xfId="0" applyNumberFormat="1" applyFont="1" applyFill="1" applyBorder="1" applyAlignment="1">
      <alignment horizontal="center" vertical="center" wrapText="1"/>
    </xf>
    <xf numFmtId="3" fontId="10" fillId="33" borderId="15" xfId="0" applyNumberFormat="1" applyFont="1" applyFill="1" applyBorder="1" applyAlignment="1">
      <alignment horizontal="center" vertical="center" wrapText="1"/>
    </xf>
    <xf numFmtId="3" fontId="20" fillId="33" borderId="0" xfId="0" applyNumberFormat="1" applyFont="1" applyFill="1" applyAlignment="1">
      <alignment horizontal="center"/>
    </xf>
    <xf numFmtId="3" fontId="21" fillId="33" borderId="0" xfId="0" applyNumberFormat="1" applyFont="1" applyFill="1" applyAlignment="1">
      <alignment horizontal="center"/>
    </xf>
    <xf numFmtId="3" fontId="14" fillId="33" borderId="14" xfId="0" applyNumberFormat="1" applyFont="1" applyFill="1" applyBorder="1" applyAlignment="1">
      <alignment horizontal="center" vertical="center" wrapText="1"/>
    </xf>
    <xf numFmtId="3" fontId="14" fillId="33" borderId="24" xfId="0" applyNumberFormat="1" applyFont="1" applyFill="1" applyBorder="1" applyAlignment="1">
      <alignment horizontal="center" vertical="center" wrapText="1"/>
    </xf>
    <xf numFmtId="3" fontId="14" fillId="33" borderId="15" xfId="0" applyNumberFormat="1" applyFont="1" applyFill="1" applyBorder="1" applyAlignment="1">
      <alignment horizontal="center" vertical="center" wrapText="1"/>
    </xf>
    <xf numFmtId="3" fontId="10" fillId="33" borderId="20" xfId="0" applyNumberFormat="1" applyFont="1" applyFill="1" applyBorder="1" applyAlignment="1">
      <alignment horizontal="center" vertical="center" wrapText="1"/>
    </xf>
    <xf numFmtId="3" fontId="10" fillId="33" borderId="12" xfId="0" applyNumberFormat="1" applyFont="1" applyFill="1" applyBorder="1" applyAlignment="1">
      <alignment horizontal="center" vertical="center" wrapText="1"/>
    </xf>
    <xf numFmtId="3" fontId="10" fillId="33" borderId="16"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3" fontId="14" fillId="33" borderId="18" xfId="0" applyNumberFormat="1" applyFont="1" applyFill="1" applyBorder="1" applyAlignment="1">
      <alignment horizontal="center" vertical="center" wrapText="1"/>
    </xf>
    <xf numFmtId="3" fontId="14" fillId="33" borderId="13" xfId="0" applyNumberFormat="1" applyFont="1" applyFill="1" applyBorder="1" applyAlignment="1">
      <alignment horizontal="center" vertical="center" wrapText="1"/>
    </xf>
    <xf numFmtId="3" fontId="10" fillId="33" borderId="24" xfId="0" applyNumberFormat="1" applyFont="1" applyFill="1" applyBorder="1" applyAlignment="1">
      <alignment horizontal="center" vertical="center" wrapText="1"/>
    </xf>
    <xf numFmtId="3" fontId="20" fillId="33" borderId="0" xfId="0" applyNumberFormat="1" applyFont="1" applyFill="1" applyAlignment="1">
      <alignment horizontal="center" wrapText="1"/>
    </xf>
    <xf numFmtId="3" fontId="31" fillId="33" borderId="14" xfId="0" applyNumberFormat="1" applyFont="1" applyFill="1" applyBorder="1" applyAlignment="1">
      <alignment horizontal="center"/>
    </xf>
    <xf numFmtId="3" fontId="31" fillId="33" borderId="15" xfId="0" applyNumberFormat="1" applyFont="1" applyFill="1" applyBorder="1" applyAlignment="1">
      <alignment horizontal="center"/>
    </xf>
    <xf numFmtId="3" fontId="9" fillId="33" borderId="14" xfId="0" applyNumberFormat="1" applyFont="1" applyFill="1" applyBorder="1" applyAlignment="1">
      <alignment horizontal="center"/>
    </xf>
    <xf numFmtId="3" fontId="9" fillId="33" borderId="15" xfId="0" applyNumberFormat="1" applyFont="1" applyFill="1" applyBorder="1" applyAlignment="1">
      <alignment horizontal="center"/>
    </xf>
    <xf numFmtId="3" fontId="14" fillId="33" borderId="0" xfId="0" applyNumberFormat="1" applyFont="1" applyFill="1" applyAlignment="1">
      <alignment horizontal="left"/>
    </xf>
    <xf numFmtId="3" fontId="10" fillId="33" borderId="12" xfId="0" applyNumberFormat="1" applyFont="1" applyFill="1" applyBorder="1" applyAlignment="1">
      <alignment horizontal="center"/>
    </xf>
    <xf numFmtId="3" fontId="18" fillId="33" borderId="14" xfId="0" applyNumberFormat="1" applyFont="1" applyFill="1" applyBorder="1" applyAlignment="1">
      <alignment horizontal="center"/>
    </xf>
    <xf numFmtId="3" fontId="18" fillId="33" borderId="15" xfId="0" applyNumberFormat="1" applyFont="1" applyFill="1" applyBorder="1" applyAlignment="1">
      <alignment horizontal="center"/>
    </xf>
    <xf numFmtId="3" fontId="0" fillId="33" borderId="18"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3" fontId="9" fillId="33" borderId="14" xfId="0" applyNumberFormat="1" applyFont="1" applyFill="1" applyBorder="1" applyAlignment="1">
      <alignment horizontal="center"/>
    </xf>
    <xf numFmtId="3" fontId="9" fillId="33" borderId="15" xfId="0" applyNumberFormat="1" applyFont="1" applyFill="1" applyBorder="1" applyAlignment="1">
      <alignment horizontal="center"/>
    </xf>
    <xf numFmtId="3" fontId="31" fillId="33" borderId="14" xfId="0" applyNumberFormat="1" applyFont="1" applyFill="1" applyBorder="1" applyAlignment="1">
      <alignment horizontal="center" vertical="center"/>
    </xf>
    <xf numFmtId="3" fontId="31" fillId="33" borderId="15" xfId="0" applyNumberFormat="1" applyFont="1" applyFill="1" applyBorder="1" applyAlignment="1">
      <alignment horizontal="center" vertical="center"/>
    </xf>
    <xf numFmtId="3" fontId="20" fillId="33" borderId="12" xfId="0" applyNumberFormat="1" applyFont="1" applyFill="1" applyBorder="1" applyAlignment="1">
      <alignment horizontal="center" wrapText="1"/>
    </xf>
    <xf numFmtId="3" fontId="20" fillId="33" borderId="12" xfId="0" applyNumberFormat="1" applyFont="1" applyFill="1" applyBorder="1" applyAlignment="1">
      <alignment horizontal="center"/>
    </xf>
    <xf numFmtId="3" fontId="9" fillId="33" borderId="0" xfId="0" applyNumberFormat="1" applyFont="1" applyFill="1" applyAlignment="1">
      <alignment horizontal="center"/>
    </xf>
    <xf numFmtId="43" fontId="26" fillId="33" borderId="11" xfId="0" applyNumberFormat="1" applyFont="1" applyFill="1" applyBorder="1" applyAlignment="1">
      <alignment horizontal="center" wrapText="1"/>
    </xf>
    <xf numFmtId="43" fontId="26" fillId="33" borderId="18" xfId="0" applyNumberFormat="1" applyFont="1" applyFill="1" applyBorder="1" applyAlignment="1">
      <alignment horizontal="center"/>
    </xf>
    <xf numFmtId="43" fontId="26" fillId="33" borderId="13" xfId="0" applyNumberFormat="1" applyFont="1" applyFill="1" applyBorder="1" applyAlignment="1">
      <alignment horizontal="center"/>
    </xf>
    <xf numFmtId="3" fontId="14" fillId="33" borderId="15"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3" fontId="10" fillId="33" borderId="21" xfId="0" applyNumberFormat="1" applyFont="1" applyFill="1" applyBorder="1" applyAlignment="1">
      <alignment horizontal="center" vertical="center" wrapText="1"/>
    </xf>
    <xf numFmtId="3" fontId="10" fillId="33" borderId="17" xfId="0" applyNumberFormat="1" applyFont="1" applyFill="1" applyBorder="1" applyAlignment="1">
      <alignment horizontal="center" vertical="center" wrapText="1"/>
    </xf>
    <xf numFmtId="3" fontId="10" fillId="33" borderId="22"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3" fontId="0" fillId="33" borderId="18" xfId="0" applyNumberFormat="1" applyFont="1" applyFill="1" applyBorder="1" applyAlignment="1">
      <alignment horizontal="center" vertical="center" wrapText="1"/>
    </xf>
    <xf numFmtId="3" fontId="0" fillId="33" borderId="13" xfId="0" applyNumberFormat="1" applyFont="1" applyFill="1" applyBorder="1" applyAlignment="1">
      <alignment horizontal="center" vertical="center" wrapText="1"/>
    </xf>
    <xf numFmtId="3" fontId="10" fillId="33" borderId="18" xfId="0" applyNumberFormat="1" applyFont="1" applyFill="1" applyBorder="1" applyAlignment="1">
      <alignment horizontal="center" vertical="center" wrapText="1"/>
    </xf>
    <xf numFmtId="3" fontId="10" fillId="33" borderId="13" xfId="0" applyNumberFormat="1"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3" fontId="26" fillId="33" borderId="11" xfId="0" applyNumberFormat="1" applyFont="1" applyFill="1" applyBorder="1" applyAlignment="1">
      <alignment horizontal="center" wrapText="1"/>
    </xf>
    <xf numFmtId="3" fontId="26" fillId="33" borderId="18" xfId="0" applyNumberFormat="1" applyFont="1" applyFill="1" applyBorder="1" applyAlignment="1">
      <alignment horizontal="center"/>
    </xf>
    <xf numFmtId="3" fontId="26" fillId="33" borderId="13" xfId="0" applyNumberFormat="1" applyFont="1" applyFill="1" applyBorder="1" applyAlignment="1">
      <alignment horizontal="center"/>
    </xf>
    <xf numFmtId="3" fontId="10" fillId="33" borderId="14" xfId="0" applyNumberFormat="1" applyFont="1" applyFill="1" applyBorder="1" applyAlignment="1">
      <alignment horizontal="center" vertical="center" wrapText="1"/>
    </xf>
    <xf numFmtId="3" fontId="10" fillId="33" borderId="24" xfId="0" applyNumberFormat="1" applyFont="1" applyFill="1" applyBorder="1" applyAlignment="1">
      <alignment horizontal="center" vertical="center" wrapText="1"/>
    </xf>
    <xf numFmtId="3" fontId="10" fillId="33" borderId="15" xfId="0" applyNumberFormat="1" applyFont="1" applyFill="1" applyBorder="1" applyAlignment="1">
      <alignment horizontal="center" vertical="center" wrapText="1"/>
    </xf>
    <xf numFmtId="3" fontId="20" fillId="33" borderId="0" xfId="0" applyNumberFormat="1" applyFont="1" applyFill="1" applyAlignment="1">
      <alignment/>
    </xf>
    <xf numFmtId="3" fontId="10" fillId="33" borderId="0" xfId="0" applyNumberFormat="1" applyFont="1" applyFill="1" applyBorder="1" applyAlignment="1">
      <alignment wrapText="1"/>
    </xf>
    <xf numFmtId="3" fontId="14" fillId="33" borderId="21"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19"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3" fontId="14" fillId="33" borderId="20" xfId="0" applyNumberFormat="1" applyFont="1" applyFill="1" applyBorder="1" applyAlignment="1">
      <alignment horizontal="center" vertical="center" wrapText="1"/>
    </xf>
    <xf numFmtId="3" fontId="14" fillId="33" borderId="16" xfId="0" applyNumberFormat="1" applyFont="1" applyFill="1" applyBorder="1" applyAlignment="1">
      <alignment horizontal="center" vertical="center" wrapText="1"/>
    </xf>
    <xf numFmtId="3" fontId="0" fillId="33" borderId="0" xfId="0" applyNumberFormat="1" applyFont="1" applyFill="1" applyBorder="1" applyAlignment="1">
      <alignment horizontal="left"/>
    </xf>
    <xf numFmtId="3" fontId="0" fillId="33" borderId="0" xfId="0" applyNumberFormat="1" applyFont="1" applyFill="1" applyAlignment="1">
      <alignment horizontal="left"/>
    </xf>
    <xf numFmtId="3" fontId="20" fillId="33" borderId="0" xfId="0" applyNumberFormat="1" applyFont="1" applyFill="1" applyAlignment="1">
      <alignment horizontal="center"/>
    </xf>
    <xf numFmtId="3" fontId="0" fillId="33" borderId="0" xfId="0" applyNumberFormat="1" applyFont="1" applyFill="1" applyAlignment="1">
      <alignment/>
    </xf>
    <xf numFmtId="3" fontId="9" fillId="33" borderId="0" xfId="0" applyNumberFormat="1" applyFont="1" applyFill="1" applyAlignment="1">
      <alignment/>
    </xf>
    <xf numFmtId="3" fontId="21" fillId="33" borderId="0" xfId="0" applyNumberFormat="1" applyFont="1" applyFill="1" applyAlignment="1">
      <alignment horizontal="center" wrapText="1"/>
    </xf>
    <xf numFmtId="3" fontId="20" fillId="33" borderId="0" xfId="0" applyNumberFormat="1" applyFont="1" applyFill="1" applyBorder="1" applyAlignment="1">
      <alignment horizontal="center" wrapText="1"/>
    </xf>
    <xf numFmtId="3" fontId="0" fillId="33" borderId="0" xfId="0" applyNumberFormat="1" applyFont="1" applyFill="1" applyAlignment="1">
      <alignment horizontal="center" wrapText="1"/>
    </xf>
    <xf numFmtId="3" fontId="32" fillId="33" borderId="20" xfId="0" applyNumberFormat="1" applyFont="1" applyFill="1" applyBorder="1" applyAlignment="1">
      <alignment horizontal="center" vertical="center" wrapText="1"/>
    </xf>
    <xf numFmtId="3" fontId="32" fillId="33" borderId="16" xfId="0" applyNumberFormat="1" applyFont="1" applyFill="1" applyBorder="1" applyAlignment="1">
      <alignment horizontal="center" vertical="center" wrapText="1"/>
    </xf>
    <xf numFmtId="3" fontId="0" fillId="33" borderId="0" xfId="0" applyNumberFormat="1" applyFont="1" applyFill="1" applyAlignment="1">
      <alignment horizontal="center"/>
    </xf>
    <xf numFmtId="3" fontId="28" fillId="33" borderId="17" xfId="0" applyNumberFormat="1" applyFont="1" applyFill="1" applyBorder="1" applyAlignment="1">
      <alignment horizontal="center" wrapText="1"/>
    </xf>
    <xf numFmtId="3" fontId="28" fillId="33" borderId="17" xfId="0" applyNumberFormat="1" applyFont="1" applyFill="1" applyBorder="1" applyAlignment="1">
      <alignment horizontal="center"/>
    </xf>
    <xf numFmtId="3" fontId="14" fillId="33" borderId="0" xfId="0" applyNumberFormat="1" applyFont="1" applyFill="1" applyBorder="1" applyAlignment="1">
      <alignment horizontal="left" wrapText="1"/>
    </xf>
    <xf numFmtId="3" fontId="30" fillId="33" borderId="11" xfId="0" applyNumberFormat="1" applyFont="1" applyFill="1" applyBorder="1" applyAlignment="1">
      <alignment horizontal="center" vertical="center" wrapText="1"/>
    </xf>
    <xf numFmtId="3" fontId="30" fillId="33" borderId="13" xfId="0" applyNumberFormat="1" applyFont="1" applyFill="1" applyBorder="1" applyAlignment="1">
      <alignment horizontal="center" vertical="center" wrapText="1"/>
    </xf>
    <xf numFmtId="3" fontId="30" fillId="33" borderId="22" xfId="0" applyNumberFormat="1" applyFont="1" applyFill="1" applyBorder="1" applyAlignment="1">
      <alignment horizontal="center" vertical="center" wrapText="1"/>
    </xf>
    <xf numFmtId="3" fontId="30" fillId="33" borderId="23" xfId="0" applyNumberFormat="1" applyFont="1" applyFill="1" applyBorder="1" applyAlignment="1">
      <alignment horizontal="center" vertical="center" wrapText="1"/>
    </xf>
    <xf numFmtId="3" fontId="30" fillId="33" borderId="16" xfId="0" applyNumberFormat="1" applyFont="1" applyFill="1" applyBorder="1" applyAlignment="1">
      <alignment horizontal="center" vertical="center" wrapText="1"/>
    </xf>
    <xf numFmtId="3" fontId="30" fillId="33" borderId="21" xfId="0" applyNumberFormat="1" applyFont="1" applyFill="1" applyBorder="1" applyAlignment="1" applyProtection="1">
      <alignment horizontal="center" vertical="center" wrapText="1"/>
      <protection/>
    </xf>
    <xf numFmtId="3" fontId="30" fillId="33" borderId="17" xfId="0" applyNumberFormat="1" applyFont="1" applyFill="1" applyBorder="1" applyAlignment="1" applyProtection="1">
      <alignment horizontal="center" vertical="center" wrapText="1"/>
      <protection/>
    </xf>
    <xf numFmtId="3" fontId="30" fillId="33" borderId="22" xfId="0" applyNumberFormat="1" applyFont="1" applyFill="1" applyBorder="1" applyAlignment="1" applyProtection="1">
      <alignment horizontal="center" vertical="center" wrapText="1"/>
      <protection/>
    </xf>
    <xf numFmtId="3" fontId="30" fillId="33" borderId="18" xfId="0" applyNumberFormat="1" applyFont="1" applyFill="1" applyBorder="1" applyAlignment="1">
      <alignment horizontal="center" vertical="center" wrapText="1"/>
    </xf>
    <xf numFmtId="3" fontId="30" fillId="33" borderId="14" xfId="0" applyNumberFormat="1" applyFont="1" applyFill="1" applyBorder="1" applyAlignment="1" applyProtection="1">
      <alignment horizontal="center" vertical="center" wrapText="1"/>
      <protection/>
    </xf>
    <xf numFmtId="3" fontId="30" fillId="33" borderId="24" xfId="0" applyNumberFormat="1" applyFont="1" applyFill="1" applyBorder="1" applyAlignment="1" applyProtection="1">
      <alignment horizontal="center" vertical="center" wrapText="1"/>
      <protection/>
    </xf>
    <xf numFmtId="3" fontId="30" fillId="33" borderId="15" xfId="0" applyNumberFormat="1" applyFont="1" applyFill="1" applyBorder="1" applyAlignment="1" applyProtection="1">
      <alignment horizontal="center" vertical="center" wrapText="1"/>
      <protection/>
    </xf>
    <xf numFmtId="3" fontId="30" fillId="33" borderId="11" xfId="0" applyNumberFormat="1" applyFont="1" applyFill="1" applyBorder="1" applyAlignment="1" applyProtection="1">
      <alignment horizontal="center" vertical="center" wrapText="1"/>
      <protection/>
    </xf>
    <xf numFmtId="3" fontId="30" fillId="33" borderId="21" xfId="0" applyNumberFormat="1" applyFont="1" applyFill="1" applyBorder="1" applyAlignment="1">
      <alignment horizontal="center" vertical="center" wrapText="1"/>
    </xf>
    <xf numFmtId="3" fontId="30" fillId="33" borderId="19" xfId="0" applyNumberFormat="1" applyFont="1" applyFill="1" applyBorder="1" applyAlignment="1">
      <alignment horizontal="center" vertical="center" wrapText="1"/>
    </xf>
    <xf numFmtId="3" fontId="30" fillId="33" borderId="20" xfId="0" applyNumberFormat="1" applyFont="1" applyFill="1" applyBorder="1" applyAlignment="1">
      <alignment horizontal="center" vertical="center" wrapText="1"/>
    </xf>
    <xf numFmtId="3" fontId="0" fillId="33" borderId="12" xfId="0" applyNumberFormat="1" applyFont="1" applyFill="1" applyBorder="1" applyAlignment="1">
      <alignment/>
    </xf>
    <xf numFmtId="3" fontId="9" fillId="33" borderId="0" xfId="0" applyNumberFormat="1" applyFont="1" applyFill="1" applyBorder="1" applyAlignment="1">
      <alignment horizontal="left" wrapText="1"/>
    </xf>
    <xf numFmtId="3" fontId="18" fillId="33" borderId="14" xfId="0" applyNumberFormat="1" applyFont="1" applyFill="1" applyBorder="1" applyAlignment="1" applyProtection="1">
      <alignment horizontal="center" vertical="center" wrapText="1"/>
      <protection/>
    </xf>
    <xf numFmtId="3" fontId="18" fillId="33" borderId="24" xfId="0" applyNumberFormat="1" applyFont="1" applyFill="1" applyBorder="1" applyAlignment="1">
      <alignment horizontal="center" vertical="center" wrapText="1"/>
    </xf>
    <xf numFmtId="3" fontId="18" fillId="33" borderId="15" xfId="0" applyNumberFormat="1" applyFont="1" applyFill="1" applyBorder="1" applyAlignment="1">
      <alignment horizontal="center" vertical="center" wrapText="1"/>
    </xf>
    <xf numFmtId="3" fontId="13" fillId="33" borderId="14" xfId="0" applyNumberFormat="1" applyFont="1" applyFill="1" applyBorder="1" applyAlignment="1">
      <alignment horizontal="center" vertical="center"/>
    </xf>
    <xf numFmtId="3" fontId="13" fillId="33" borderId="24" xfId="0" applyNumberFormat="1" applyFont="1" applyFill="1" applyBorder="1" applyAlignment="1">
      <alignment horizontal="center" vertical="center"/>
    </xf>
    <xf numFmtId="3" fontId="13" fillId="33" borderId="15" xfId="0" applyNumberFormat="1" applyFont="1" applyFill="1" applyBorder="1" applyAlignment="1">
      <alignment horizontal="center" vertical="center"/>
    </xf>
    <xf numFmtId="3" fontId="30" fillId="33" borderId="10" xfId="0" applyNumberFormat="1" applyFont="1" applyFill="1" applyBorder="1" applyAlignment="1">
      <alignment horizontal="center" vertical="center" wrapText="1"/>
    </xf>
    <xf numFmtId="3" fontId="30" fillId="33" borderId="10" xfId="0" applyNumberFormat="1" applyFont="1" applyFill="1" applyBorder="1" applyAlignment="1" applyProtection="1">
      <alignment horizontal="center" vertical="center" wrapText="1"/>
      <protection/>
    </xf>
    <xf numFmtId="3" fontId="10" fillId="33" borderId="0" xfId="0" applyNumberFormat="1" applyFont="1" applyFill="1" applyAlignment="1">
      <alignment horizontal="left"/>
    </xf>
    <xf numFmtId="3" fontId="28" fillId="33" borderId="0" xfId="0" applyNumberFormat="1" applyFont="1" applyFill="1" applyBorder="1" applyAlignment="1">
      <alignment horizontal="center" wrapText="1"/>
    </xf>
    <xf numFmtId="3" fontId="20" fillId="33" borderId="0" xfId="0" applyNumberFormat="1" applyFont="1" applyFill="1" applyBorder="1" applyAlignment="1">
      <alignment horizontal="center" vertical="center"/>
    </xf>
    <xf numFmtId="3" fontId="24" fillId="33" borderId="0" xfId="0" applyNumberFormat="1" applyFont="1" applyFill="1" applyAlignment="1">
      <alignment horizontal="center"/>
    </xf>
    <xf numFmtId="3" fontId="9" fillId="33" borderId="14" xfId="0" applyNumberFormat="1" applyFont="1" applyFill="1" applyBorder="1" applyAlignment="1" applyProtection="1">
      <alignment horizontal="center" vertical="center" wrapText="1"/>
      <protection/>
    </xf>
    <xf numFmtId="3" fontId="9" fillId="33" borderId="15" xfId="0" applyNumberFormat="1" applyFont="1" applyFill="1" applyBorder="1" applyAlignment="1" applyProtection="1">
      <alignment horizontal="center" vertical="center" wrapText="1"/>
      <protection/>
    </xf>
    <xf numFmtId="4" fontId="30" fillId="33" borderId="11" xfId="0" applyNumberFormat="1" applyFont="1" applyFill="1" applyBorder="1" applyAlignment="1" applyProtection="1">
      <alignment horizontal="center" vertical="center" wrapText="1"/>
      <protection/>
    </xf>
    <xf numFmtId="4" fontId="30" fillId="33" borderId="18" xfId="0" applyNumberFormat="1" applyFont="1" applyFill="1" applyBorder="1" applyAlignment="1">
      <alignment horizontal="center" vertical="center" wrapText="1"/>
    </xf>
    <xf numFmtId="4" fontId="30" fillId="33" borderId="13" xfId="0" applyNumberFormat="1" applyFont="1" applyFill="1" applyBorder="1" applyAlignment="1">
      <alignment horizontal="center" vertical="center" wrapText="1"/>
    </xf>
    <xf numFmtId="3" fontId="10" fillId="33" borderId="0" xfId="0" applyNumberFormat="1" applyFont="1" applyFill="1" applyAlignment="1">
      <alignment horizontal="left" wrapText="1"/>
    </xf>
    <xf numFmtId="3" fontId="13" fillId="33" borderId="14" xfId="0" applyNumberFormat="1" applyFont="1" applyFill="1" applyBorder="1" applyAlignment="1" applyProtection="1">
      <alignment horizontal="center" vertical="center" wrapText="1"/>
      <protection/>
    </xf>
    <xf numFmtId="3" fontId="13" fillId="33" borderId="15" xfId="0" applyNumberFormat="1" applyFont="1" applyFill="1" applyBorder="1" applyAlignment="1" applyProtection="1">
      <alignment horizontal="center" vertical="center" wrapText="1"/>
      <protection/>
    </xf>
    <xf numFmtId="3" fontId="24" fillId="33" borderId="0" xfId="0" applyNumberFormat="1" applyFont="1" applyFill="1" applyAlignment="1">
      <alignment horizontal="center" wrapText="1"/>
    </xf>
    <xf numFmtId="3" fontId="28" fillId="33" borderId="0" xfId="0" applyNumberFormat="1" applyFont="1" applyFill="1" applyBorder="1" applyAlignment="1">
      <alignment horizontal="center" vertical="center"/>
    </xf>
    <xf numFmtId="3" fontId="28" fillId="33" borderId="17" xfId="0" applyNumberFormat="1" applyFont="1" applyFill="1" applyBorder="1" applyAlignment="1">
      <alignment horizontal="center" vertical="center"/>
    </xf>
    <xf numFmtId="3" fontId="20" fillId="33" borderId="0" xfId="0" applyNumberFormat="1" applyFont="1" applyFill="1" applyBorder="1" applyAlignment="1">
      <alignment horizontal="center" wrapText="1"/>
    </xf>
    <xf numFmtId="49" fontId="9" fillId="33" borderId="0" xfId="0" applyNumberFormat="1" applyFont="1" applyFill="1" applyAlignment="1">
      <alignment horizontal="center"/>
    </xf>
    <xf numFmtId="3" fontId="25" fillId="33" borderId="17" xfId="0" applyNumberFormat="1" applyFont="1" applyFill="1" applyBorder="1" applyAlignment="1">
      <alignment horizontal="center"/>
    </xf>
    <xf numFmtId="3" fontId="13" fillId="33" borderId="0" xfId="0" applyNumberFormat="1" applyFont="1" applyFill="1" applyBorder="1" applyAlignment="1">
      <alignment horizontal="center" wrapText="1"/>
    </xf>
    <xf numFmtId="3" fontId="12" fillId="33" borderId="0" xfId="0" applyNumberFormat="1" applyFont="1" applyFill="1" applyAlignment="1">
      <alignment horizontal="center" wrapText="1"/>
    </xf>
    <xf numFmtId="3" fontId="13" fillId="33" borderId="0" xfId="0" applyNumberFormat="1" applyFont="1" applyFill="1" applyAlignment="1">
      <alignment horizontal="center" wrapText="1"/>
    </xf>
    <xf numFmtId="3" fontId="25" fillId="33" borderId="0" xfId="0" applyNumberFormat="1" applyFont="1" applyFill="1" applyBorder="1" applyAlignment="1">
      <alignment horizontal="center" wrapText="1"/>
    </xf>
    <xf numFmtId="3" fontId="13" fillId="33" borderId="14" xfId="0" applyNumberFormat="1" applyFont="1" applyFill="1" applyBorder="1" applyAlignment="1" applyProtection="1">
      <alignment horizontal="center" vertical="center" wrapText="1"/>
      <protection/>
    </xf>
    <xf numFmtId="3" fontId="13" fillId="33" borderId="15" xfId="0" applyNumberFormat="1" applyFont="1" applyFill="1" applyBorder="1" applyAlignment="1" applyProtection="1">
      <alignment horizontal="center" vertical="center" wrapText="1"/>
      <protection/>
    </xf>
    <xf numFmtId="3" fontId="13" fillId="33" borderId="21" xfId="0" applyNumberFormat="1" applyFont="1" applyFill="1" applyBorder="1" applyAlignment="1" applyProtection="1">
      <alignment horizontal="center" vertical="center" wrapText="1"/>
      <protection/>
    </xf>
    <xf numFmtId="3" fontId="13" fillId="33" borderId="17" xfId="0" applyNumberFormat="1" applyFont="1" applyFill="1" applyBorder="1" applyAlignment="1" applyProtection="1">
      <alignment horizontal="center" vertical="center" wrapText="1"/>
      <protection/>
    </xf>
    <xf numFmtId="3" fontId="13" fillId="33" borderId="22" xfId="0" applyNumberFormat="1" applyFont="1" applyFill="1" applyBorder="1" applyAlignment="1" applyProtection="1">
      <alignment horizontal="center" vertical="center" wrapText="1"/>
      <protection/>
    </xf>
    <xf numFmtId="3" fontId="13" fillId="33" borderId="11" xfId="0" applyNumberFormat="1" applyFont="1" applyFill="1" applyBorder="1" applyAlignment="1">
      <alignment horizontal="center" vertical="center" wrapText="1"/>
    </xf>
    <xf numFmtId="3" fontId="13" fillId="33" borderId="18"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33" borderId="24" xfId="0" applyNumberFormat="1" applyFont="1" applyFill="1" applyBorder="1" applyAlignment="1" applyProtection="1">
      <alignment horizontal="center" vertical="center" wrapText="1"/>
      <protection/>
    </xf>
    <xf numFmtId="3" fontId="13" fillId="33" borderId="11" xfId="0" applyNumberFormat="1" applyFont="1" applyFill="1" applyBorder="1" applyAlignment="1" applyProtection="1">
      <alignment horizontal="center" vertical="center" wrapText="1"/>
      <protection/>
    </xf>
    <xf numFmtId="3" fontId="13" fillId="33" borderId="22" xfId="0" applyNumberFormat="1" applyFont="1" applyFill="1" applyBorder="1" applyAlignment="1">
      <alignment horizontal="center" vertical="center" wrapText="1"/>
    </xf>
    <xf numFmtId="3" fontId="13" fillId="33" borderId="23" xfId="0" applyNumberFormat="1" applyFont="1" applyFill="1" applyBorder="1" applyAlignment="1">
      <alignment horizontal="center" vertical="center" wrapText="1"/>
    </xf>
    <xf numFmtId="3" fontId="13" fillId="33" borderId="16" xfId="0" applyNumberFormat="1" applyFont="1" applyFill="1" applyBorder="1" applyAlignment="1">
      <alignment horizontal="center" vertical="center" wrapText="1"/>
    </xf>
    <xf numFmtId="3" fontId="13" fillId="33" borderId="24" xfId="0" applyNumberFormat="1" applyFont="1" applyFill="1" applyBorder="1" applyAlignment="1">
      <alignment horizontal="center" vertical="center" wrapText="1"/>
    </xf>
    <xf numFmtId="3" fontId="13" fillId="33" borderId="15" xfId="0" applyNumberFormat="1" applyFont="1" applyFill="1" applyBorder="1" applyAlignment="1">
      <alignment horizontal="center" vertical="center" wrapText="1"/>
    </xf>
    <xf numFmtId="3" fontId="13" fillId="33" borderId="20" xfId="0" applyNumberFormat="1" applyFont="1" applyFill="1" applyBorder="1" applyAlignment="1">
      <alignment horizontal="center" vertical="center" wrapText="1"/>
    </xf>
    <xf numFmtId="3" fontId="0" fillId="33" borderId="12" xfId="0" applyNumberFormat="1" applyFont="1" applyFill="1" applyBorder="1" applyAlignment="1">
      <alignment horizontal="left"/>
    </xf>
    <xf numFmtId="4" fontId="18" fillId="33" borderId="11" xfId="0" applyNumberFormat="1" applyFont="1" applyFill="1" applyBorder="1" applyAlignment="1" applyProtection="1">
      <alignment horizontal="center" vertical="center" wrapText="1"/>
      <protection/>
    </xf>
    <xf numFmtId="4" fontId="18" fillId="33" borderId="18" xfId="0" applyNumberFormat="1" applyFont="1" applyFill="1" applyBorder="1" applyAlignment="1">
      <alignment horizontal="center" vertical="center" wrapText="1"/>
    </xf>
    <xf numFmtId="4" fontId="18" fillId="33" borderId="13" xfId="0" applyNumberFormat="1" applyFont="1" applyFill="1" applyBorder="1" applyAlignment="1">
      <alignment horizontal="center" vertical="center" wrapText="1"/>
    </xf>
    <xf numFmtId="3" fontId="13" fillId="33" borderId="14" xfId="0" applyNumberFormat="1" applyFont="1" applyFill="1" applyBorder="1" applyAlignment="1">
      <alignment horizontal="center" vertical="center"/>
    </xf>
    <xf numFmtId="3" fontId="13" fillId="33" borderId="24" xfId="0" applyNumberFormat="1" applyFont="1" applyFill="1" applyBorder="1" applyAlignment="1">
      <alignment horizontal="center" vertical="center"/>
    </xf>
    <xf numFmtId="3" fontId="13" fillId="33" borderId="15" xfId="0" applyNumberFormat="1" applyFont="1" applyFill="1" applyBorder="1" applyAlignment="1">
      <alignment horizontal="center" vertical="center"/>
    </xf>
    <xf numFmtId="3" fontId="13" fillId="33" borderId="10" xfId="0" applyNumberFormat="1" applyFont="1" applyFill="1" applyBorder="1" applyAlignment="1" applyProtection="1">
      <alignment horizontal="center" vertical="center" wrapText="1"/>
      <protection/>
    </xf>
    <xf numFmtId="3" fontId="13" fillId="33" borderId="13" xfId="0" applyNumberFormat="1" applyFont="1" applyFill="1" applyBorder="1" applyAlignment="1" applyProtection="1">
      <alignment horizontal="center" vertical="center" wrapText="1"/>
      <protection/>
    </xf>
    <xf numFmtId="3" fontId="13" fillId="33" borderId="10" xfId="0" applyNumberFormat="1" applyFont="1" applyFill="1" applyBorder="1" applyAlignment="1">
      <alignment horizontal="center" vertical="center" wrapText="1"/>
    </xf>
    <xf numFmtId="3" fontId="13" fillId="33" borderId="21" xfId="0" applyNumberFormat="1" applyFont="1" applyFill="1" applyBorder="1" applyAlignment="1">
      <alignment horizontal="center" vertical="center" wrapText="1"/>
    </xf>
    <xf numFmtId="3" fontId="13" fillId="33" borderId="19" xfId="0" applyNumberFormat="1" applyFont="1" applyFill="1" applyBorder="1" applyAlignment="1">
      <alignment horizontal="center" vertical="center" wrapText="1"/>
    </xf>
    <xf numFmtId="3" fontId="13" fillId="33" borderId="0" xfId="0" applyNumberFormat="1" applyFont="1" applyFill="1" applyBorder="1" applyAlignment="1">
      <alignment horizontal="center" vertical="center"/>
    </xf>
    <xf numFmtId="3" fontId="20" fillId="33" borderId="0" xfId="0" applyNumberFormat="1" applyFont="1" applyFill="1" applyAlignment="1">
      <alignment horizontal="center" vertical="center" wrapText="1"/>
    </xf>
    <xf numFmtId="3" fontId="9" fillId="0" borderId="0" xfId="0" applyNumberFormat="1" applyFont="1" applyBorder="1" applyAlignment="1">
      <alignment horizontal="left" wrapText="1"/>
    </xf>
    <xf numFmtId="3" fontId="0" fillId="0" borderId="0" xfId="0" applyNumberFormat="1" applyFont="1" applyBorder="1" applyAlignment="1">
      <alignment horizontal="left" wrapText="1"/>
    </xf>
    <xf numFmtId="3" fontId="0" fillId="33" borderId="12" xfId="0" applyNumberFormat="1" applyFont="1" applyFill="1" applyBorder="1" applyAlignment="1">
      <alignment horizontal="center" vertical="top"/>
    </xf>
    <xf numFmtId="0" fontId="14" fillId="0" borderId="21"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0" fontId="14" fillId="0" borderId="10"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3" fontId="28" fillId="0" borderId="0" xfId="0" applyNumberFormat="1" applyFont="1" applyBorder="1" applyAlignment="1">
      <alignment horizontal="left" wrapText="1"/>
    </xf>
    <xf numFmtId="3" fontId="28" fillId="0" borderId="0" xfId="0" applyNumberFormat="1" applyFont="1" applyBorder="1" applyAlignment="1">
      <alignment horizontal="center" wrapText="1"/>
    </xf>
    <xf numFmtId="49" fontId="9" fillId="0" borderId="0" xfId="0" applyNumberFormat="1" applyFont="1" applyAlignment="1">
      <alignment horizontal="center"/>
    </xf>
    <xf numFmtId="3" fontId="20" fillId="0" borderId="0" xfId="0" applyNumberFormat="1" applyFont="1" applyBorder="1" applyAlignment="1">
      <alignment horizontal="center" wrapText="1"/>
    </xf>
    <xf numFmtId="3" fontId="24" fillId="0" borderId="0" xfId="0" applyNumberFormat="1" applyFont="1" applyAlignment="1">
      <alignment horizontal="center" wrapText="1"/>
    </xf>
    <xf numFmtId="3" fontId="24" fillId="0" borderId="0" xfId="0" applyNumberFormat="1" applyFont="1" applyAlignment="1">
      <alignment horizontal="center"/>
    </xf>
    <xf numFmtId="49" fontId="20" fillId="0" borderId="0" xfId="0" applyNumberFormat="1" applyFont="1" applyBorder="1" applyAlignment="1">
      <alignment horizontal="center" wrapText="1"/>
    </xf>
    <xf numFmtId="49" fontId="12" fillId="0" borderId="10"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0" fillId="0" borderId="10" xfId="0" applyNumberFormat="1" applyFont="1" applyFill="1" applyBorder="1" applyAlignment="1">
      <alignment horizontal="center"/>
    </xf>
    <xf numFmtId="3" fontId="0" fillId="0" borderId="0" xfId="0" applyNumberFormat="1" applyFont="1" applyFill="1" applyAlignment="1">
      <alignment horizontal="left"/>
    </xf>
    <xf numFmtId="3" fontId="9" fillId="0" borderId="0" xfId="0" applyNumberFormat="1" applyFont="1" applyFill="1" applyAlignment="1">
      <alignment horizontal="center" vertical="top" wrapText="1"/>
    </xf>
    <xf numFmtId="3" fontId="0" fillId="0" borderId="0" xfId="0" applyNumberFormat="1" applyFont="1" applyFill="1" applyBorder="1" applyAlignment="1">
      <alignment horizontal="left"/>
    </xf>
    <xf numFmtId="3" fontId="0" fillId="0" borderId="0" xfId="0" applyNumberFormat="1" applyFont="1" applyFill="1" applyAlignment="1">
      <alignment horizontal="left" wrapText="1"/>
    </xf>
    <xf numFmtId="3" fontId="9" fillId="0" borderId="0" xfId="0" applyNumberFormat="1" applyFont="1" applyFill="1" applyBorder="1" applyAlignment="1">
      <alignment horizontal="left" wrapText="1"/>
    </xf>
    <xf numFmtId="3" fontId="0" fillId="0" borderId="0" xfId="0" applyNumberFormat="1" applyFont="1" applyFill="1" applyBorder="1" applyAlignment="1">
      <alignment horizontal="left" wrapText="1"/>
    </xf>
    <xf numFmtId="3" fontId="0" fillId="0" borderId="0" xfId="0" applyNumberFormat="1" applyFont="1" applyFill="1" applyBorder="1" applyAlignment="1">
      <alignment horizontal="center" vertical="top" wrapText="1"/>
    </xf>
    <xf numFmtId="3" fontId="12" fillId="0" borderId="0" xfId="0" applyNumberFormat="1" applyFont="1" applyFill="1" applyBorder="1" applyAlignment="1">
      <alignment horizontal="center"/>
    </xf>
    <xf numFmtId="0" fontId="13" fillId="0" borderId="21"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9" fillId="0" borderId="0" xfId="0" applyNumberFormat="1" applyFont="1" applyFill="1" applyAlignment="1">
      <alignment horizontal="center"/>
    </xf>
    <xf numFmtId="49" fontId="12" fillId="0" borderId="18"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3" fontId="28" fillId="0" borderId="17" xfId="0" applyNumberFormat="1" applyFont="1" applyFill="1" applyBorder="1" applyAlignment="1">
      <alignment horizontal="center" wrapText="1"/>
    </xf>
    <xf numFmtId="49" fontId="10" fillId="0" borderId="0" xfId="0" applyNumberFormat="1" applyFont="1" applyFill="1" applyAlignment="1">
      <alignment/>
    </xf>
    <xf numFmtId="49" fontId="10" fillId="0" borderId="0" xfId="0" applyNumberFormat="1" applyFont="1" applyFill="1" applyAlignment="1">
      <alignment horizontal="left" wrapText="1"/>
    </xf>
    <xf numFmtId="49" fontId="14"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3" fontId="20" fillId="0" borderId="0" xfId="0" applyNumberFormat="1" applyFont="1" applyFill="1" applyBorder="1" applyAlignment="1">
      <alignment horizontal="center" wrapText="1"/>
    </xf>
    <xf numFmtId="3" fontId="20"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wrapText="1"/>
    </xf>
    <xf numFmtId="3" fontId="28" fillId="0" borderId="0" xfId="0" applyNumberFormat="1" applyFont="1" applyFill="1" applyBorder="1" applyAlignment="1">
      <alignment horizontal="center" vertical="center" wrapText="1"/>
    </xf>
    <xf numFmtId="49" fontId="0" fillId="0" borderId="0" xfId="0" applyNumberFormat="1" applyFont="1" applyAlignment="1">
      <alignment horizontal="left"/>
    </xf>
    <xf numFmtId="3" fontId="21" fillId="0" borderId="0" xfId="0" applyNumberFormat="1" applyFont="1" applyAlignment="1">
      <alignment horizontal="left" wrapText="1"/>
    </xf>
    <xf numFmtId="3" fontId="20" fillId="0" borderId="0" xfId="0" applyNumberFormat="1" applyFont="1" applyAlignment="1">
      <alignment horizontal="left" wrapText="1"/>
    </xf>
    <xf numFmtId="3" fontId="21" fillId="0" borderId="0" xfId="0" applyNumberFormat="1" applyFont="1" applyAlignment="1">
      <alignment horizontal="center" wrapText="1"/>
    </xf>
    <xf numFmtId="3" fontId="0" fillId="0" borderId="12" xfId="0" applyNumberFormat="1" applyFont="1" applyBorder="1" applyAlignment="1">
      <alignment horizontal="center"/>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0" fillId="0" borderId="10" xfId="0" applyNumberFormat="1" applyFont="1" applyBorder="1" applyAlignment="1">
      <alignment horizontal="center"/>
    </xf>
    <xf numFmtId="49" fontId="14" fillId="0" borderId="17"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4" xfId="0" applyNumberFormat="1" applyFont="1" applyBorder="1" applyAlignment="1">
      <alignment horizontal="center" wrapText="1"/>
    </xf>
    <xf numFmtId="49" fontId="14" fillId="0" borderId="15" xfId="0" applyNumberFormat="1" applyFont="1" applyBorder="1" applyAlignment="1">
      <alignment horizontal="center" wrapText="1"/>
    </xf>
    <xf numFmtId="3" fontId="28" fillId="0" borderId="0" xfId="0" applyNumberFormat="1" applyFont="1" applyBorder="1" applyAlignment="1">
      <alignment horizontal="center" wrapText="1"/>
    </xf>
    <xf numFmtId="3" fontId="28" fillId="0" borderId="0" xfId="0" applyNumberFormat="1" applyFont="1" applyBorder="1" applyAlignment="1">
      <alignment horizontal="center"/>
    </xf>
    <xf numFmtId="3" fontId="20" fillId="0" borderId="0" xfId="0" applyNumberFormat="1" applyFont="1" applyBorder="1" applyAlignment="1">
      <alignment horizontal="center" wrapText="1"/>
    </xf>
    <xf numFmtId="3" fontId="20" fillId="0" borderId="0" xfId="0" applyNumberFormat="1" applyFont="1" applyBorder="1" applyAlignment="1">
      <alignment horizontal="center"/>
    </xf>
    <xf numFmtId="49" fontId="9" fillId="0" borderId="0" xfId="0" applyNumberFormat="1" applyFont="1" applyAlignment="1">
      <alignment horizontal="center" vertical="center"/>
    </xf>
    <xf numFmtId="3" fontId="24" fillId="0" borderId="0" xfId="0" applyNumberFormat="1" applyFont="1" applyAlignment="1">
      <alignment horizontal="center" wrapText="1"/>
    </xf>
    <xf numFmtId="3" fontId="24" fillId="0" borderId="0" xfId="0" applyNumberFormat="1" applyFont="1" applyAlignment="1">
      <alignment horizontal="center"/>
    </xf>
    <xf numFmtId="49" fontId="9" fillId="0" borderId="0" xfId="0" applyNumberFormat="1" applyFont="1" applyAlignment="1">
      <alignment horizontal="center" wrapText="1"/>
    </xf>
    <xf numFmtId="49" fontId="10" fillId="0" borderId="0" xfId="0" applyNumberFormat="1" applyFont="1" applyBorder="1" applyAlignment="1">
      <alignment horizontal="center" wrapText="1"/>
    </xf>
    <xf numFmtId="49" fontId="10" fillId="0" borderId="0" xfId="0" applyNumberFormat="1" applyFont="1" applyBorder="1" applyAlignment="1">
      <alignment wrapText="1"/>
    </xf>
    <xf numFmtId="49" fontId="18" fillId="0" borderId="11" xfId="0" applyNumberFormat="1" applyFont="1" applyFill="1" applyBorder="1" applyAlignment="1">
      <alignment horizontal="center" vertical="center" wrapText="1" readingOrder="1"/>
    </xf>
    <xf numFmtId="49" fontId="18" fillId="0" borderId="18" xfId="0" applyNumberFormat="1" applyFont="1" applyFill="1" applyBorder="1" applyAlignment="1">
      <alignment horizontal="center" vertical="center" wrapText="1" readingOrder="1"/>
    </xf>
    <xf numFmtId="49" fontId="18" fillId="0" borderId="13" xfId="0" applyNumberFormat="1" applyFont="1" applyFill="1" applyBorder="1" applyAlignment="1">
      <alignment horizontal="center" vertical="center" wrapText="1" readingOrder="1"/>
    </xf>
    <xf numFmtId="0" fontId="9" fillId="0" borderId="13" xfId="0" applyFont="1" applyBorder="1" applyAlignment="1">
      <alignment horizontal="center" vertical="center" wrapText="1" readingOrder="1"/>
    </xf>
    <xf numFmtId="49" fontId="30" fillId="0" borderId="14" xfId="0" applyNumberFormat="1" applyFont="1" applyFill="1" applyBorder="1" applyAlignment="1">
      <alignment horizontal="center" vertical="center" wrapText="1" readingOrder="1"/>
    </xf>
    <xf numFmtId="49" fontId="30" fillId="0" borderId="24" xfId="0" applyNumberFormat="1" applyFont="1" applyFill="1" applyBorder="1" applyAlignment="1">
      <alignment horizontal="center" vertical="center" wrapText="1" readingOrder="1"/>
    </xf>
    <xf numFmtId="49" fontId="30" fillId="0" borderId="15" xfId="0" applyNumberFormat="1" applyFont="1" applyFill="1" applyBorder="1" applyAlignment="1">
      <alignment horizontal="center" vertical="center" wrapText="1" readingOrder="1"/>
    </xf>
    <xf numFmtId="49" fontId="18" fillId="0" borderId="14" xfId="0" applyNumberFormat="1" applyFont="1" applyFill="1" applyBorder="1" applyAlignment="1">
      <alignment horizontal="center" vertical="center" wrapText="1" readingOrder="1"/>
    </xf>
    <xf numFmtId="49" fontId="18" fillId="0" borderId="24" xfId="0" applyNumberFormat="1" applyFont="1" applyFill="1" applyBorder="1" applyAlignment="1">
      <alignment horizontal="center" vertical="center" wrapText="1" readingOrder="1"/>
    </xf>
    <xf numFmtId="49" fontId="18" fillId="0" borderId="15" xfId="0" applyNumberFormat="1" applyFont="1" applyFill="1" applyBorder="1" applyAlignment="1">
      <alignment horizontal="center" vertical="center" wrapText="1" readingOrder="1"/>
    </xf>
    <xf numFmtId="0" fontId="18" fillId="0" borderId="18" xfId="0" applyFont="1" applyBorder="1" applyAlignment="1">
      <alignment horizontal="center" vertical="center" wrapText="1" readingOrder="1"/>
    </xf>
    <xf numFmtId="0" fontId="18" fillId="0" borderId="13" xfId="0" applyFont="1" applyBorder="1" applyAlignment="1">
      <alignment horizontal="center" vertical="center" wrapText="1" readingOrder="1"/>
    </xf>
    <xf numFmtId="49" fontId="18" fillId="0" borderId="21" xfId="0" applyNumberFormat="1" applyFont="1" applyFill="1" applyBorder="1" applyAlignment="1">
      <alignment horizontal="center" vertical="center" wrapText="1" readingOrder="1"/>
    </xf>
    <xf numFmtId="49" fontId="18" fillId="0" borderId="17" xfId="0" applyNumberFormat="1" applyFont="1" applyFill="1" applyBorder="1" applyAlignment="1">
      <alignment horizontal="center" vertical="center" wrapText="1" readingOrder="1"/>
    </xf>
    <xf numFmtId="49" fontId="18" fillId="0" borderId="22" xfId="0" applyNumberFormat="1" applyFont="1" applyFill="1" applyBorder="1" applyAlignment="1">
      <alignment horizontal="center" vertical="center" wrapText="1" readingOrder="1"/>
    </xf>
    <xf numFmtId="49" fontId="18" fillId="0" borderId="20" xfId="0" applyNumberFormat="1" applyFont="1" applyFill="1" applyBorder="1" applyAlignment="1">
      <alignment horizontal="center" vertical="center" wrapText="1" readingOrder="1"/>
    </xf>
    <xf numFmtId="49" fontId="18" fillId="0" borderId="12" xfId="0" applyNumberFormat="1" applyFont="1" applyFill="1" applyBorder="1" applyAlignment="1">
      <alignment horizontal="center" vertical="center" wrapText="1" readingOrder="1"/>
    </xf>
    <xf numFmtId="49" fontId="18" fillId="0" borderId="16" xfId="0" applyNumberFormat="1" applyFont="1" applyFill="1" applyBorder="1" applyAlignment="1">
      <alignment horizontal="center" vertical="center" wrapText="1" readingOrder="1"/>
    </xf>
    <xf numFmtId="49" fontId="18" fillId="0" borderId="10" xfId="0" applyNumberFormat="1" applyFont="1" applyFill="1" applyBorder="1" applyAlignment="1">
      <alignment horizontal="center" vertical="center" wrapText="1" readingOrder="1"/>
    </xf>
    <xf numFmtId="49" fontId="30" fillId="0" borderId="10" xfId="0" applyNumberFormat="1" applyFont="1" applyFill="1" applyBorder="1" applyAlignment="1">
      <alignment horizontal="center" vertical="center" wrapText="1" readingOrder="1"/>
    </xf>
    <xf numFmtId="49" fontId="0" fillId="0" borderId="0" xfId="0" applyNumberFormat="1" applyFont="1" applyBorder="1" applyAlignment="1">
      <alignment/>
    </xf>
    <xf numFmtId="49" fontId="30" fillId="0" borderId="21" xfId="0" applyNumberFormat="1" applyFont="1" applyFill="1" applyBorder="1" applyAlignment="1">
      <alignment horizontal="center" vertical="center" wrapText="1" readingOrder="1"/>
    </xf>
    <xf numFmtId="49" fontId="30" fillId="0" borderId="17" xfId="0" applyNumberFormat="1" applyFont="1" applyFill="1" applyBorder="1" applyAlignment="1">
      <alignment horizontal="center" vertical="center" wrapText="1" readingOrder="1"/>
    </xf>
    <xf numFmtId="49" fontId="30" fillId="0" borderId="22" xfId="0" applyNumberFormat="1" applyFont="1" applyFill="1" applyBorder="1" applyAlignment="1">
      <alignment horizontal="center" vertical="center" wrapText="1" readingOrder="1"/>
    </xf>
    <xf numFmtId="49" fontId="30" fillId="0" borderId="19" xfId="0" applyNumberFormat="1" applyFont="1" applyFill="1" applyBorder="1" applyAlignment="1">
      <alignment horizontal="center" vertical="center" wrapText="1" readingOrder="1"/>
    </xf>
    <xf numFmtId="49" fontId="30" fillId="0" borderId="0" xfId="0" applyNumberFormat="1" applyFont="1" applyFill="1" applyBorder="1" applyAlignment="1">
      <alignment horizontal="center" vertical="center" wrapText="1" readingOrder="1"/>
    </xf>
    <xf numFmtId="3" fontId="28" fillId="0" borderId="17" xfId="0" applyNumberFormat="1" applyFont="1" applyBorder="1" applyAlignment="1">
      <alignment horizontal="center"/>
    </xf>
    <xf numFmtId="49" fontId="18" fillId="0" borderId="21" xfId="0" applyNumberFormat="1" applyFont="1" applyFill="1" applyBorder="1" applyAlignment="1">
      <alignment horizontal="center" vertical="center" wrapText="1" readingOrder="1"/>
    </xf>
    <xf numFmtId="49" fontId="18" fillId="0" borderId="22" xfId="0" applyNumberFormat="1" applyFont="1" applyFill="1" applyBorder="1" applyAlignment="1">
      <alignment horizontal="center" vertical="center" wrapText="1" readingOrder="1"/>
    </xf>
    <xf numFmtId="49" fontId="18" fillId="0" borderId="19" xfId="0" applyNumberFormat="1" applyFont="1" applyFill="1" applyBorder="1" applyAlignment="1">
      <alignment horizontal="center" vertical="center" wrapText="1" readingOrder="1"/>
    </xf>
    <xf numFmtId="49" fontId="18" fillId="0" borderId="23" xfId="0" applyNumberFormat="1" applyFont="1" applyFill="1" applyBorder="1" applyAlignment="1">
      <alignment horizontal="center" vertical="center" wrapText="1" readingOrder="1"/>
    </xf>
    <xf numFmtId="49" fontId="18" fillId="0" borderId="20" xfId="0" applyNumberFormat="1" applyFont="1" applyFill="1" applyBorder="1" applyAlignment="1">
      <alignment horizontal="center" vertical="center" wrapText="1" readingOrder="1"/>
    </xf>
    <xf numFmtId="49" fontId="18" fillId="0" borderId="16" xfId="0" applyNumberFormat="1" applyFont="1" applyFill="1" applyBorder="1" applyAlignment="1">
      <alignment horizontal="center" vertical="center" wrapText="1" readingOrder="1"/>
    </xf>
    <xf numFmtId="49" fontId="18" fillId="0" borderId="0" xfId="0" applyNumberFormat="1" applyFont="1" applyBorder="1" applyAlignment="1">
      <alignment horizontal="center" wrapText="1"/>
    </xf>
    <xf numFmtId="49" fontId="10" fillId="0" borderId="0" xfId="0" applyNumberFormat="1" applyFont="1" applyBorder="1" applyAlignment="1">
      <alignment horizontal="left" wrapText="1"/>
    </xf>
    <xf numFmtId="49" fontId="18" fillId="0" borderId="14" xfId="0" applyNumberFormat="1" applyFont="1" applyBorder="1" applyAlignment="1">
      <alignment horizontal="center" wrapText="1"/>
    </xf>
    <xf numFmtId="49" fontId="18" fillId="0" borderId="15" xfId="0" applyNumberFormat="1" applyFont="1" applyBorder="1" applyAlignment="1">
      <alignment horizontal="center" wrapText="1"/>
    </xf>
    <xf numFmtId="3" fontId="28" fillId="0" borderId="0" xfId="0" applyNumberFormat="1" applyFont="1" applyAlignment="1">
      <alignment horizontal="center"/>
    </xf>
    <xf numFmtId="3" fontId="24" fillId="33" borderId="0" xfId="0" applyNumberFormat="1" applyFont="1" applyFill="1" applyBorder="1" applyAlignment="1">
      <alignment horizontal="center"/>
    </xf>
    <xf numFmtId="0" fontId="0" fillId="0" borderId="0" xfId="0" applyNumberFormat="1" applyFont="1" applyAlignment="1">
      <alignment horizontal="left"/>
    </xf>
    <xf numFmtId="0" fontId="20" fillId="0" borderId="0" xfId="0" applyNumberFormat="1" applyFont="1" applyAlignment="1">
      <alignment horizontal="center" wrapText="1"/>
    </xf>
    <xf numFmtId="0" fontId="21" fillId="0" borderId="0" xfId="0" applyFont="1" applyAlignment="1">
      <alignment horizontal="center"/>
    </xf>
    <xf numFmtId="0" fontId="0" fillId="0" borderId="0" xfId="0" applyFont="1" applyBorder="1" applyAlignment="1">
      <alignment horizontal="left"/>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0" fontId="32" fillId="0" borderId="21" xfId="0" applyFont="1" applyFill="1" applyBorder="1" applyAlignment="1">
      <alignment horizontal="center" wrapText="1"/>
    </xf>
    <xf numFmtId="0" fontId="32" fillId="0" borderId="17" xfId="0" applyFont="1" applyFill="1" applyBorder="1" applyAlignment="1">
      <alignment horizontal="center" wrapText="1"/>
    </xf>
    <xf numFmtId="0" fontId="32" fillId="0" borderId="22" xfId="0" applyFont="1" applyFill="1" applyBorder="1" applyAlignment="1">
      <alignment horizontal="center" wrapText="1"/>
    </xf>
    <xf numFmtId="0" fontId="32" fillId="0" borderId="19" xfId="0" applyFont="1" applyFill="1" applyBorder="1" applyAlignment="1">
      <alignment horizontal="center" wrapText="1"/>
    </xf>
    <xf numFmtId="0" fontId="32" fillId="0" borderId="0" xfId="0" applyFont="1" applyFill="1" applyBorder="1" applyAlignment="1">
      <alignment horizontal="center" wrapText="1"/>
    </xf>
    <xf numFmtId="0" fontId="18" fillId="0" borderId="14" xfId="0" applyFont="1" applyFill="1" applyBorder="1" applyAlignment="1">
      <alignment horizontal="center" wrapText="1"/>
    </xf>
    <xf numFmtId="0" fontId="18" fillId="0" borderId="24" xfId="0" applyFont="1" applyFill="1" applyBorder="1" applyAlignment="1">
      <alignment horizontal="center" wrapText="1"/>
    </xf>
    <xf numFmtId="0" fontId="18" fillId="0" borderId="15" xfId="0" applyFont="1" applyFill="1" applyBorder="1" applyAlignment="1">
      <alignment horizont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8" fillId="0" borderId="10" xfId="0" applyFont="1" applyFill="1" applyBorder="1" applyAlignment="1">
      <alignment horizontal="center" wrapText="1"/>
    </xf>
    <xf numFmtId="0" fontId="15" fillId="0" borderId="2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 xfId="0" applyFont="1" applyFill="1" applyBorder="1" applyAlignment="1">
      <alignment horizontal="center" wrapText="1"/>
    </xf>
    <xf numFmtId="0" fontId="15" fillId="0" borderId="18" xfId="0" applyFont="1" applyFill="1" applyBorder="1" applyAlignment="1">
      <alignment horizontal="center" vertical="center" wrapText="1"/>
    </xf>
    <xf numFmtId="0" fontId="15" fillId="0" borderId="14" xfId="0" applyFont="1" applyFill="1" applyBorder="1" applyAlignment="1">
      <alignment horizontal="center"/>
    </xf>
    <xf numFmtId="0" fontId="15" fillId="0" borderId="24" xfId="0" applyFont="1" applyFill="1" applyBorder="1" applyAlignment="1">
      <alignment horizontal="center"/>
    </xf>
    <xf numFmtId="0" fontId="15" fillId="0" borderId="15" xfId="0" applyFont="1" applyFill="1" applyBorder="1" applyAlignment="1">
      <alignment horizontal="center"/>
    </xf>
    <xf numFmtId="0" fontId="12" fillId="0" borderId="18" xfId="0" applyFont="1" applyBorder="1" applyAlignment="1">
      <alignment horizontal="center"/>
    </xf>
    <xf numFmtId="0" fontId="12" fillId="0" borderId="13" xfId="0" applyFont="1" applyBorder="1" applyAlignment="1">
      <alignment horizont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1" xfId="0" applyFont="1" applyFill="1" applyBorder="1" applyAlignment="1">
      <alignment horizontal="center" wrapText="1"/>
    </xf>
    <xf numFmtId="0" fontId="15" fillId="0" borderId="17" xfId="0" applyFont="1" applyFill="1" applyBorder="1" applyAlignment="1">
      <alignment horizontal="center" wrapText="1"/>
    </xf>
    <xf numFmtId="0" fontId="15" fillId="0" borderId="14" xfId="0" applyFont="1" applyFill="1" applyBorder="1" applyAlignment="1">
      <alignment horizontal="center" wrapText="1"/>
    </xf>
    <xf numFmtId="0" fontId="15" fillId="0" borderId="15" xfId="0" applyFont="1" applyFill="1" applyBorder="1" applyAlignment="1">
      <alignment horizontal="center" wrapText="1"/>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15" fillId="0" borderId="24" xfId="0" applyFont="1" applyFill="1" applyBorder="1" applyAlignment="1">
      <alignment horizontal="center" wrapText="1"/>
    </xf>
    <xf numFmtId="0" fontId="15" fillId="0" borderId="10" xfId="0" applyFont="1" applyFill="1" applyBorder="1" applyAlignment="1">
      <alignment horizontal="center" vertical="justify" wrapText="1"/>
    </xf>
    <xf numFmtId="0" fontId="15" fillId="0" borderId="10" xfId="0" applyFont="1" applyFill="1" applyBorder="1" applyAlignment="1">
      <alignment horizontal="center" vertical="justify"/>
    </xf>
    <xf numFmtId="0" fontId="15" fillId="0" borderId="10" xfId="0" applyFont="1" applyFill="1" applyBorder="1" applyAlignment="1">
      <alignment horizontal="center" vertic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3" fontId="31" fillId="0" borderId="0" xfId="0" applyNumberFormat="1" applyFont="1" applyBorder="1" applyAlignment="1">
      <alignment horizontal="center"/>
    </xf>
    <xf numFmtId="0" fontId="9" fillId="0" borderId="0" xfId="0" applyFont="1" applyAlignment="1">
      <alignment horizontal="center"/>
    </xf>
    <xf numFmtId="0" fontId="18" fillId="0" borderId="0" xfId="0" applyFont="1" applyBorder="1" applyAlignment="1">
      <alignment horizontal="center" wrapText="1"/>
    </xf>
    <xf numFmtId="49" fontId="12" fillId="0" borderId="0" xfId="0" applyNumberFormat="1" applyFont="1" applyBorder="1" applyAlignment="1">
      <alignment horizontal="left" wrapText="1"/>
    </xf>
    <xf numFmtId="49" fontId="20" fillId="0" borderId="0" xfId="0" applyNumberFormat="1" applyFont="1" applyAlignment="1">
      <alignment horizontal="center" wrapText="1"/>
    </xf>
    <xf numFmtId="49" fontId="12" fillId="33" borderId="0" xfId="0" applyNumberFormat="1" applyFont="1" applyFill="1" applyBorder="1" applyAlignment="1">
      <alignment horizontal="left" wrapText="1"/>
    </xf>
    <xf numFmtId="0" fontId="20" fillId="0" borderId="0" xfId="0" applyFont="1" applyAlignment="1">
      <alignment horizontal="center"/>
    </xf>
    <xf numFmtId="0" fontId="12" fillId="0" borderId="0" xfId="0" applyFont="1" applyBorder="1" applyAlignment="1">
      <alignment horizontal="left"/>
    </xf>
    <xf numFmtId="49" fontId="12" fillId="0" borderId="0" xfId="0" applyNumberFormat="1" applyFont="1" applyBorder="1" applyAlignment="1">
      <alignment horizontal="left"/>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49" fontId="18" fillId="0" borderId="10" xfId="0" applyNumberFormat="1" applyFont="1" applyBorder="1" applyAlignment="1">
      <alignment horizontal="center" vertical="center" wrapText="1"/>
    </xf>
    <xf numFmtId="3" fontId="0" fillId="33" borderId="0" xfId="0" applyNumberFormat="1" applyFont="1" applyFill="1" applyBorder="1" applyAlignment="1">
      <alignment horizontal="center"/>
    </xf>
    <xf numFmtId="49" fontId="0" fillId="0" borderId="0" xfId="0" applyNumberFormat="1" applyFont="1" applyBorder="1" applyAlignment="1">
      <alignment horizontal="left"/>
    </xf>
    <xf numFmtId="3" fontId="0" fillId="0" borderId="0" xfId="0" applyNumberFormat="1" applyFont="1" applyAlignment="1">
      <alignment horizontal="center"/>
    </xf>
    <xf numFmtId="49" fontId="12" fillId="0" borderId="11"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3" fontId="28" fillId="0" borderId="17" xfId="0" applyNumberFormat="1" applyFont="1" applyBorder="1" applyAlignment="1">
      <alignment horizontal="center" wrapText="1"/>
    </xf>
    <xf numFmtId="3" fontId="28" fillId="0" borderId="17" xfId="0" applyNumberFormat="1" applyFont="1" applyBorder="1" applyAlignment="1">
      <alignment horizontal="center"/>
    </xf>
    <xf numFmtId="49" fontId="66" fillId="0" borderId="0" xfId="0" applyNumberFormat="1" applyFont="1" applyAlignment="1">
      <alignment horizontal="center"/>
    </xf>
    <xf numFmtId="3" fontId="28" fillId="0" borderId="0" xfId="0" applyNumberFormat="1" applyFont="1" applyAlignment="1">
      <alignment horizontal="center"/>
    </xf>
    <xf numFmtId="3" fontId="25" fillId="33" borderId="0" xfId="0" applyNumberFormat="1" applyFont="1" applyFill="1" applyBorder="1" applyAlignment="1">
      <alignment horizontal="center"/>
    </xf>
    <xf numFmtId="49" fontId="0" fillId="0" borderId="0" xfId="0" applyNumberFormat="1" applyFont="1" applyAlignment="1">
      <alignment horizontal="center"/>
    </xf>
    <xf numFmtId="49" fontId="38" fillId="0" borderId="0" xfId="0" applyNumberFormat="1" applyFont="1" applyBorder="1" applyAlignment="1">
      <alignment horizontal="left"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4" xfId="0" applyNumberFormat="1" applyFont="1" applyBorder="1" applyAlignment="1">
      <alignment horizontal="center"/>
    </xf>
    <xf numFmtId="49" fontId="12" fillId="0" borderId="15" xfId="0" applyNumberFormat="1" applyFont="1" applyBorder="1" applyAlignment="1">
      <alignment horizontal="center"/>
    </xf>
    <xf numFmtId="49" fontId="13" fillId="33" borderId="14" xfId="0" applyNumberFormat="1" applyFont="1" applyFill="1" applyBorder="1" applyAlignment="1">
      <alignment horizontal="center"/>
    </xf>
    <xf numFmtId="49" fontId="13" fillId="33" borderId="15" xfId="0" applyNumberFormat="1" applyFont="1" applyFill="1" applyBorder="1" applyAlignment="1">
      <alignment horizontal="center"/>
    </xf>
    <xf numFmtId="49" fontId="0" fillId="0" borderId="0" xfId="0" applyNumberFormat="1" applyFont="1" applyAlignment="1">
      <alignment horizontal="center"/>
    </xf>
    <xf numFmtId="0" fontId="36" fillId="0" borderId="0" xfId="0" applyNumberFormat="1" applyFont="1" applyAlignment="1">
      <alignment horizontal="left"/>
    </xf>
    <xf numFmtId="0" fontId="67" fillId="0" borderId="0" xfId="0" applyFont="1" applyAlignment="1">
      <alignment horizontal="center" wrapText="1"/>
    </xf>
    <xf numFmtId="0" fontId="67" fillId="0" borderId="0" xfId="0" applyNumberFormat="1" applyFont="1" applyAlignment="1">
      <alignment horizontal="center"/>
    </xf>
    <xf numFmtId="0" fontId="66" fillId="0" borderId="0" xfId="0" applyNumberFormat="1" applyFont="1" applyAlignment="1">
      <alignment horizontal="left"/>
    </xf>
    <xf numFmtId="0" fontId="68" fillId="0" borderId="0" xfId="0" applyNumberFormat="1" applyFont="1" applyAlignment="1">
      <alignment horizontal="center"/>
    </xf>
    <xf numFmtId="0" fontId="36" fillId="0" borderId="0" xfId="0" applyFont="1" applyBorder="1" applyAlignment="1">
      <alignment horizontal="left"/>
    </xf>
    <xf numFmtId="0" fontId="66" fillId="0" borderId="0" xfId="0" applyFont="1" applyBorder="1" applyAlignment="1">
      <alignment horizontal="left"/>
    </xf>
    <xf numFmtId="49" fontId="69" fillId="0" borderId="21" xfId="0" applyNumberFormat="1" applyFont="1" applyFill="1" applyBorder="1" applyAlignment="1">
      <alignment horizontal="center" vertical="center"/>
    </xf>
    <xf numFmtId="49" fontId="69" fillId="0" borderId="22" xfId="0" applyNumberFormat="1" applyFont="1" applyFill="1" applyBorder="1" applyAlignment="1">
      <alignment horizontal="center" vertical="center"/>
    </xf>
    <xf numFmtId="49" fontId="69" fillId="0" borderId="19"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xf>
    <xf numFmtId="49" fontId="69" fillId="0" borderId="20" xfId="0" applyNumberFormat="1" applyFont="1" applyFill="1" applyBorder="1" applyAlignment="1">
      <alignment horizontal="center" vertical="center"/>
    </xf>
    <xf numFmtId="49" fontId="69" fillId="0" borderId="16" xfId="0" applyNumberFormat="1" applyFont="1" applyFill="1" applyBorder="1" applyAlignment="1">
      <alignment horizontal="center" vertical="center"/>
    </xf>
    <xf numFmtId="0" fontId="69"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65" fillId="0" borderId="14" xfId="0" applyFont="1" applyBorder="1" applyAlignment="1">
      <alignment horizontal="center" wrapText="1"/>
    </xf>
    <xf numFmtId="0" fontId="65" fillId="0" borderId="15" xfId="0" applyFont="1" applyBorder="1" applyAlignment="1">
      <alignment horizontal="center" wrapText="1"/>
    </xf>
    <xf numFmtId="3" fontId="70" fillId="0" borderId="0" xfId="0" applyNumberFormat="1" applyFont="1" applyBorder="1" applyAlignment="1">
      <alignment horizontal="center" wrapText="1"/>
    </xf>
    <xf numFmtId="3" fontId="70" fillId="0" borderId="0" xfId="0" applyNumberFormat="1" applyFont="1" applyBorder="1" applyAlignment="1">
      <alignment horizontal="center"/>
    </xf>
    <xf numFmtId="3" fontId="67" fillId="0" borderId="0" xfId="0" applyNumberFormat="1" applyFont="1" applyBorder="1" applyAlignment="1">
      <alignment horizontal="center" wrapText="1"/>
    </xf>
    <xf numFmtId="3" fontId="72" fillId="0" borderId="0" xfId="0" applyNumberFormat="1" applyFont="1" applyBorder="1" applyAlignment="1">
      <alignment horizontal="center"/>
    </xf>
    <xf numFmtId="3" fontId="41" fillId="33" borderId="0" xfId="0" applyNumberFormat="1" applyFont="1" applyFill="1" applyBorder="1" applyAlignment="1">
      <alignment horizontal="center"/>
    </xf>
    <xf numFmtId="0" fontId="66" fillId="0" borderId="0" xfId="0" applyFont="1" applyAlignment="1">
      <alignment horizontal="center"/>
    </xf>
    <xf numFmtId="49" fontId="37" fillId="0" borderId="0" xfId="0" applyNumberFormat="1" applyFont="1" applyBorder="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43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43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543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049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fLocksText="0">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1363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1363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40</xdr:row>
      <xdr:rowOff>0</xdr:rowOff>
    </xdr:from>
    <xdr:ext cx="85725" cy="0"/>
    <xdr:sp fLocksText="0">
      <xdr:nvSpPr>
        <xdr:cNvPr id="1" name="Text Box 1"/>
        <xdr:cNvSpPr txBox="1">
          <a:spLocks noChangeArrowheads="1"/>
        </xdr:cNvSpPr>
      </xdr:nvSpPr>
      <xdr:spPr>
        <a:xfrm>
          <a:off x="352425" y="7496175"/>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fLocksText="0">
      <xdr:nvSpPr>
        <xdr:cNvPr id="1" name="Text Box 7"/>
        <xdr:cNvSpPr txBox="1">
          <a:spLocks noChangeArrowheads="1"/>
        </xdr:cNvSpPr>
      </xdr:nvSpPr>
      <xdr:spPr>
        <a:xfrm>
          <a:off x="352425" y="100584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200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200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20dia%20E\BAO%20CAO%20THONG%20KE%20THADS\BCTK%20TOAN%20TINH%20NAM%202017\12%20THANG%20NAM%202017\BCTK%2012%20THANG%20NAM%202017-TT08%20N&#258;M%202016-01&#272;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20dia%20E\BAO%20CAO%20THONG%20KE%20THADS\BCTK%20TOAN%20TINH%20NAM%202017\12%20THANG%20NAM%202017\BCTK%20QU&#221;%20II%20THANG%20NAM%202016-TT08%20N&#258;M%202016-01&#272;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Khai báo"/>
      <sheetName val="VIỆC-MẪU 1.THA-CĐ"/>
      <sheetName val="PTTC MẪU 1.THA-CĐ"/>
      <sheetName val="VIỆC-MẪU 2.THA-TĐ"/>
      <sheetName val="PTTC MẪU 2.THA-TĐ"/>
      <sheetName val="MAU 1+2"/>
      <sheetName val="TIỀN-MẪU 3.THA-CĐ"/>
      <sheetName val="PTTC MẪU 3.THA-CĐ"/>
      <sheetName val="TIỀN-MẪU 4.THA-TĐ"/>
      <sheetName val="PTTC MẪU 4.THA-TĐ"/>
      <sheetName val="TIỀN THEO ĐT-MẪU5"/>
      <sheetName val="VIỆC CHV-MẪU 6"/>
      <sheetName val="TIỀN CHV-MẪU 7"/>
      <sheetName val="Miễn, giảm 8"/>
      <sheetName val="Án tuyên không rõ 9"/>
      <sheetName val="Cưỡng chế 10"/>
      <sheetName val="khieu nai 11"/>
      <sheetName val="to cao 12"/>
      <sheetName val="Giám sát 15"/>
      <sheetName val="Kiểm sát 16"/>
      <sheetName val="kháng nghị 17"/>
      <sheetName val="bồi thường 18"/>
      <sheetName val="đôn đốc 19"/>
    </sheetNames>
    <sheetDataSet>
      <sheetData sheetId="1">
        <row r="4">
          <cell r="C4" t="str">
            <v>Cục THADS tỉnh Long An - 01ĐV.</v>
          </cell>
        </row>
        <row r="5">
          <cell r="C5" t="str">
            <v>Tổng Cục Thi hành án dân sự.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a  mau an tuyen khong ro 9"/>
      <sheetName val="Khai báo"/>
      <sheetName val="VIỆC-MẪU 1.THA-CĐ"/>
      <sheetName val="PTTC MẪU 1.THA-CĐ"/>
      <sheetName val="VIỆC-MẪU 2.THA-TĐ"/>
      <sheetName val="PTTC MẪU 2.THA-TĐ"/>
      <sheetName val="MAU 1+2"/>
      <sheetName val="TIỀN-MẪU 3.THA-CĐ"/>
      <sheetName val="PTTC MẪU 3.THA-CĐ"/>
      <sheetName val="TIỀN-MẪU 4.THA-TĐ"/>
      <sheetName val="PTTC MẪU 4.THA-TĐ"/>
      <sheetName val="TIỀN THEO ĐT-MẪU5"/>
      <sheetName val="VIỆC CHV-MẪU 6"/>
      <sheetName val="TIỀN CHV-MẪU 7"/>
      <sheetName val="MIỄN-GIẢM.MẪU 8"/>
      <sheetName val="Mau an tuyen khong ro 9"/>
      <sheetName val="Mau cuong che 10"/>
      <sheetName val="khieu nai 11"/>
      <sheetName val="to cao 12"/>
      <sheetName val="bien che 13"/>
      <sheetName val="chat luong can bo 14"/>
      <sheetName val="giam sat 15"/>
      <sheetName val="kiem sat 16"/>
      <sheetName val="khang nghi 17"/>
      <sheetName val="boi thuong 18"/>
      <sheetName val="don doc 19"/>
    </sheetNames>
    <sheetDataSet>
      <sheetData sheetId="1">
        <row r="5">
          <cell r="C5" t="str">
            <v>Tổng Cục Thi hành án dân sự.</v>
          </cell>
        </row>
        <row r="8">
          <cell r="C8" t="str">
            <v>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10" t="s">
        <v>17</v>
      </c>
      <c r="B1" s="910"/>
      <c r="C1" s="916" t="s">
        <v>78</v>
      </c>
      <c r="D1" s="916"/>
      <c r="E1" s="916"/>
      <c r="F1" s="911" t="s">
        <v>74</v>
      </c>
      <c r="G1" s="911"/>
      <c r="H1" s="911"/>
    </row>
    <row r="2" spans="1:8" ht="33.75" customHeight="1">
      <c r="A2" s="912" t="s">
        <v>82</v>
      </c>
      <c r="B2" s="912"/>
      <c r="C2" s="916"/>
      <c r="D2" s="916"/>
      <c r="E2" s="916"/>
      <c r="F2" s="913" t="s">
        <v>75</v>
      </c>
      <c r="G2" s="913"/>
      <c r="H2" s="913"/>
    </row>
    <row r="3" spans="1:8" ht="19.5" customHeight="1">
      <c r="A3" s="7" t="s">
        <v>68</v>
      </c>
      <c r="B3" s="7"/>
      <c r="C3" s="25"/>
      <c r="D3" s="25"/>
      <c r="E3" s="25"/>
      <c r="F3" s="913" t="s">
        <v>76</v>
      </c>
      <c r="G3" s="913"/>
      <c r="H3" s="913"/>
    </row>
    <row r="4" spans="1:8" s="8" customFormat="1" ht="19.5" customHeight="1">
      <c r="A4" s="7"/>
      <c r="B4" s="7"/>
      <c r="D4" s="9"/>
      <c r="F4" s="10" t="s">
        <v>77</v>
      </c>
      <c r="G4" s="10"/>
      <c r="H4" s="10"/>
    </row>
    <row r="5" spans="1:8" s="24" customFormat="1" ht="36" customHeight="1">
      <c r="A5" s="929" t="s">
        <v>60</v>
      </c>
      <c r="B5" s="930"/>
      <c r="C5" s="933" t="s">
        <v>72</v>
      </c>
      <c r="D5" s="934"/>
      <c r="E5" s="935" t="s">
        <v>71</v>
      </c>
      <c r="F5" s="935"/>
      <c r="G5" s="935"/>
      <c r="H5" s="915"/>
    </row>
    <row r="6" spans="1:8" s="24" customFormat="1" ht="20.25" customHeight="1">
      <c r="A6" s="931"/>
      <c r="B6" s="932"/>
      <c r="C6" s="917" t="s">
        <v>2</v>
      </c>
      <c r="D6" s="917" t="s">
        <v>79</v>
      </c>
      <c r="E6" s="914" t="s">
        <v>73</v>
      </c>
      <c r="F6" s="915"/>
      <c r="G6" s="914" t="s">
        <v>80</v>
      </c>
      <c r="H6" s="915"/>
    </row>
    <row r="7" spans="1:8" s="24" customFormat="1" ht="52.5" customHeight="1">
      <c r="A7" s="931"/>
      <c r="B7" s="932"/>
      <c r="C7" s="918"/>
      <c r="D7" s="918"/>
      <c r="E7" s="6" t="s">
        <v>2</v>
      </c>
      <c r="F7" s="6" t="s">
        <v>10</v>
      </c>
      <c r="G7" s="6" t="s">
        <v>2</v>
      </c>
      <c r="H7" s="6" t="s">
        <v>10</v>
      </c>
    </row>
    <row r="8" spans="1:8" ht="15" customHeight="1">
      <c r="A8" s="920" t="s">
        <v>5</v>
      </c>
      <c r="B8" s="921"/>
      <c r="C8" s="11">
        <v>1</v>
      </c>
      <c r="D8" s="11" t="s">
        <v>37</v>
      </c>
      <c r="E8" s="11" t="s">
        <v>42</v>
      </c>
      <c r="F8" s="11" t="s">
        <v>61</v>
      </c>
      <c r="G8" s="11" t="s">
        <v>62</v>
      </c>
      <c r="H8" s="11" t="s">
        <v>63</v>
      </c>
    </row>
    <row r="9" spans="1:8" ht="26.25" customHeight="1">
      <c r="A9" s="922" t="s">
        <v>29</v>
      </c>
      <c r="B9" s="923"/>
      <c r="C9" s="11"/>
      <c r="D9" s="11"/>
      <c r="E9" s="11"/>
      <c r="F9" s="11"/>
      <c r="G9" s="11"/>
      <c r="H9" s="11"/>
    </row>
    <row r="10" spans="1:8" ht="24.75" customHeight="1">
      <c r="A10" s="12" t="s">
        <v>0</v>
      </c>
      <c r="B10" s="13" t="s">
        <v>11</v>
      </c>
      <c r="C10" s="5"/>
      <c r="D10" s="14"/>
      <c r="E10" s="14"/>
      <c r="F10" s="14"/>
      <c r="G10" s="14"/>
      <c r="H10" s="14"/>
    </row>
    <row r="11" spans="1:8" ht="24.75" customHeight="1">
      <c r="A11" s="15" t="s">
        <v>1</v>
      </c>
      <c r="B11" s="16" t="s">
        <v>12</v>
      </c>
      <c r="C11" s="5"/>
      <c r="D11" s="14"/>
      <c r="E11" s="14"/>
      <c r="F11" s="14"/>
      <c r="G11" s="14"/>
      <c r="H11" s="14"/>
    </row>
    <row r="12" spans="1:8" ht="24.75" customHeight="1">
      <c r="A12" s="17" t="s">
        <v>36</v>
      </c>
      <c r="B12" s="5" t="s">
        <v>13</v>
      </c>
      <c r="C12" s="5"/>
      <c r="D12" s="14"/>
      <c r="E12" s="14"/>
      <c r="F12" s="14"/>
      <c r="G12" s="14"/>
      <c r="H12" s="14"/>
    </row>
    <row r="13" spans="1:8" ht="24.75" customHeight="1">
      <c r="A13" s="17" t="s">
        <v>37</v>
      </c>
      <c r="B13" s="5" t="s">
        <v>13</v>
      </c>
      <c r="C13" s="5"/>
      <c r="D13" s="14"/>
      <c r="E13" s="14"/>
      <c r="F13" s="14"/>
      <c r="G13" s="14"/>
      <c r="H13" s="14"/>
    </row>
    <row r="14" spans="1:8" ht="24.75" customHeight="1">
      <c r="A14" s="17" t="s">
        <v>42</v>
      </c>
      <c r="B14" s="5" t="s">
        <v>13</v>
      </c>
      <c r="C14" s="5"/>
      <c r="D14" s="14"/>
      <c r="E14" s="14"/>
      <c r="F14" s="14"/>
      <c r="G14" s="14"/>
      <c r="H14" s="14"/>
    </row>
    <row r="15" spans="1:8" ht="24.75" customHeight="1">
      <c r="A15" s="17" t="s">
        <v>14</v>
      </c>
      <c r="B15" s="26" t="s">
        <v>14</v>
      </c>
      <c r="C15" s="18"/>
      <c r="D15" s="19"/>
      <c r="E15" s="19"/>
      <c r="F15" s="19"/>
      <c r="G15" s="19"/>
      <c r="H15" s="19"/>
    </row>
    <row r="16" spans="2:8" ht="16.5" customHeight="1">
      <c r="B16" s="924" t="s">
        <v>56</v>
      </c>
      <c r="C16" s="924"/>
      <c r="D16" s="27"/>
      <c r="E16" s="926" t="s">
        <v>15</v>
      </c>
      <c r="F16" s="926"/>
      <c r="G16" s="926"/>
      <c r="H16" s="926"/>
    </row>
    <row r="17" spans="2:8" ht="15.75" customHeight="1">
      <c r="B17" s="924"/>
      <c r="C17" s="924"/>
      <c r="D17" s="27"/>
      <c r="E17" s="927" t="s">
        <v>31</v>
      </c>
      <c r="F17" s="927"/>
      <c r="G17" s="927"/>
      <c r="H17" s="927"/>
    </row>
    <row r="18" spans="2:8" s="28" customFormat="1" ht="15.75" customHeight="1">
      <c r="B18" s="924"/>
      <c r="C18" s="924"/>
      <c r="D18" s="29"/>
      <c r="E18" s="928" t="s">
        <v>55</v>
      </c>
      <c r="F18" s="928"/>
      <c r="G18" s="928"/>
      <c r="H18" s="928"/>
    </row>
    <row r="20" ht="15.75">
      <c r="B20" s="20"/>
    </row>
    <row r="22" ht="15.75" hidden="1">
      <c r="A22" s="21" t="s">
        <v>33</v>
      </c>
    </row>
    <row r="23" spans="1:3" ht="15.75" hidden="1">
      <c r="A23" s="22"/>
      <c r="B23" s="925" t="s">
        <v>46</v>
      </c>
      <c r="C23" s="925"/>
    </row>
    <row r="24" spans="1:8" ht="15.75" customHeight="1" hidden="1">
      <c r="A24" s="23" t="s">
        <v>16</v>
      </c>
      <c r="B24" s="919" t="s">
        <v>51</v>
      </c>
      <c r="C24" s="919"/>
      <c r="D24" s="23"/>
      <c r="E24" s="23"/>
      <c r="F24" s="23"/>
      <c r="G24" s="23"/>
      <c r="H24" s="23"/>
    </row>
    <row r="25" spans="1:8" ht="15" customHeight="1" hidden="1">
      <c r="A25" s="23"/>
      <c r="B25" s="919" t="s">
        <v>54</v>
      </c>
      <c r="C25" s="919"/>
      <c r="D25" s="919"/>
      <c r="E25" s="23"/>
      <c r="F25" s="23"/>
      <c r="G25" s="23"/>
      <c r="H25" s="23"/>
    </row>
    <row r="26" spans="2:3" ht="15.75">
      <c r="B26" s="24"/>
      <c r="C26" s="24"/>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8"/>
  </sheetPr>
  <dimension ref="A1:IE62"/>
  <sheetViews>
    <sheetView zoomScale="85" zoomScaleNormal="85" zoomScalePageLayoutView="0" workbookViewId="0" topLeftCell="A4">
      <pane xSplit="2" ySplit="6" topLeftCell="C14" activePane="bottomRight" state="frozen"/>
      <selection pane="topLeft" activeCell="A4" sqref="A4"/>
      <selection pane="topRight" activeCell="C4" sqref="C4"/>
      <selection pane="bottomLeft" activeCell="A10" sqref="A10"/>
      <selection pane="bottomRight" activeCell="F18" sqref="F18:O25"/>
    </sheetView>
  </sheetViews>
  <sheetFormatPr defaultColWidth="9.00390625" defaultRowHeight="15.75"/>
  <cols>
    <col min="1" max="1" width="4.125" style="353" customWidth="1"/>
    <col min="2" max="2" width="21.50390625" style="353" customWidth="1"/>
    <col min="3" max="3" width="14.00390625" style="353" customWidth="1"/>
    <col min="4" max="4" width="13.125" style="353" customWidth="1"/>
    <col min="5" max="5" width="12.625" style="353" customWidth="1"/>
    <col min="6" max="6" width="7.625" style="353" customWidth="1"/>
    <col min="7" max="7" width="11.00390625" style="353" customWidth="1"/>
    <col min="8" max="8" width="9.875" style="353" customWidth="1"/>
    <col min="9" max="9" width="7.625" style="353" customWidth="1"/>
    <col min="10" max="10" width="12.50390625" style="353" customWidth="1"/>
    <col min="11" max="11" width="10.00390625" style="353" customWidth="1"/>
    <col min="12" max="12" width="6.25390625" style="353" customWidth="1"/>
    <col min="13" max="13" width="12.125" style="353" customWidth="1"/>
    <col min="14" max="15" width="7.625" style="353" customWidth="1"/>
    <col min="16" max="16" width="9.00390625" style="353" customWidth="1"/>
    <col min="17" max="17" width="10.875" style="353" customWidth="1"/>
    <col min="18" max="18" width="12.25390625" style="353" customWidth="1"/>
    <col min="19" max="20" width="9.00390625" style="353" customWidth="1"/>
    <col min="21" max="21" width="11.25390625" style="353" customWidth="1"/>
    <col min="22" max="22" width="10.75390625" style="353" customWidth="1"/>
    <col min="23" max="23" width="9.00390625" style="353" customWidth="1"/>
    <col min="24" max="24" width="11.25390625" style="353" customWidth="1"/>
    <col min="25" max="25" width="14.50390625" style="353" customWidth="1"/>
    <col min="26" max="30" width="9.00390625" style="353" customWidth="1"/>
    <col min="31" max="31" width="13.00390625" style="353" customWidth="1"/>
    <col min="32" max="32" width="11.75390625" style="353" customWidth="1"/>
    <col min="33" max="33" width="9.00390625" style="353" customWidth="1"/>
    <col min="34" max="34" width="9.50390625" style="353" customWidth="1"/>
    <col min="35" max="35" width="9.75390625" style="353" customWidth="1"/>
    <col min="36" max="37" width="9.00390625" style="353" customWidth="1"/>
    <col min="38" max="38" width="13.875" style="353" customWidth="1"/>
    <col min="39" max="39" width="9.375" style="353" bestFit="1" customWidth="1"/>
    <col min="40" max="40" width="9.00390625" style="353" customWidth="1"/>
    <col min="41" max="41" width="10.375" style="353" bestFit="1" customWidth="1"/>
    <col min="42" max="44" width="9.00390625" style="353" customWidth="1"/>
    <col min="45" max="45" width="15.50390625" style="353" customWidth="1"/>
    <col min="46" max="46" width="16.375" style="353" customWidth="1"/>
    <col min="47" max="51" width="9.00390625" style="353" customWidth="1"/>
    <col min="52" max="52" width="12.375" style="353" customWidth="1"/>
    <col min="53" max="53" width="17.375" style="353" bestFit="1" customWidth="1"/>
    <col min="54" max="54" width="9.00390625" style="353" customWidth="1"/>
    <col min="55" max="55" width="13.00390625" style="353" customWidth="1"/>
    <col min="56" max="58" width="9.00390625" style="353" customWidth="1"/>
    <col min="59" max="59" width="11.25390625" style="353" customWidth="1"/>
    <col min="60" max="60" width="13.25390625" style="353" customWidth="1"/>
    <col min="61" max="62" width="9.00390625" style="353" customWidth="1"/>
    <col min="63" max="63" width="11.50390625" style="353" customWidth="1"/>
    <col min="64" max="65" width="9.00390625" style="353" customWidth="1"/>
    <col min="66" max="66" width="12.375" style="353" customWidth="1"/>
    <col min="67" max="67" width="11.00390625" style="353" customWidth="1"/>
    <col min="68" max="68" width="9.00390625" style="353" customWidth="1"/>
    <col min="69" max="69" width="13.25390625" style="353" customWidth="1"/>
    <col min="70" max="72" width="9.00390625" style="353" customWidth="1"/>
    <col min="73" max="73" width="12.875" style="353" customWidth="1"/>
    <col min="74" max="74" width="14.25390625" style="353" customWidth="1"/>
    <col min="75" max="76" width="9.00390625" style="353" customWidth="1"/>
    <col min="77" max="77" width="13.00390625" style="353" customWidth="1"/>
    <col min="78" max="79" width="9.00390625" style="353" customWidth="1"/>
    <col min="80" max="80" width="13.25390625" style="353" customWidth="1"/>
    <col min="81" max="86" width="9.00390625" style="353" customWidth="1"/>
    <col min="87" max="87" width="11.50390625" style="353" customWidth="1"/>
    <col min="88" max="88" width="13.50390625" style="353" customWidth="1"/>
    <col min="89" max="90" width="9.00390625" style="353" customWidth="1"/>
    <col min="91" max="91" width="13.25390625" style="353" customWidth="1"/>
    <col min="92" max="93" width="9.00390625" style="353" customWidth="1"/>
    <col min="94" max="94" width="13.00390625" style="353" customWidth="1"/>
    <col min="95" max="95" width="11.00390625" style="353" customWidth="1"/>
    <col min="96" max="101" width="9.00390625" style="353" customWidth="1"/>
    <col min="102" max="102" width="13.875" style="353" customWidth="1"/>
    <col min="103" max="104" width="9.00390625" style="353" customWidth="1"/>
    <col min="105" max="105" width="12.50390625" style="353" customWidth="1"/>
    <col min="106" max="107" width="9.00390625" style="353" customWidth="1"/>
    <col min="108" max="108" width="14.625" style="353" customWidth="1"/>
    <col min="109" max="114" width="9.00390625" style="353" customWidth="1"/>
    <col min="115" max="115" width="12.125" style="353" customWidth="1"/>
    <col min="116" max="116" width="12.375" style="353" customWidth="1"/>
    <col min="117" max="118" width="9.00390625" style="353" customWidth="1"/>
    <col min="119" max="119" width="14.00390625" style="353" customWidth="1"/>
    <col min="120" max="121" width="9.00390625" style="353" customWidth="1"/>
    <col min="122" max="122" width="13.75390625" style="353" customWidth="1"/>
    <col min="123" max="128" width="9.00390625" style="353" customWidth="1"/>
    <col min="129" max="129" width="10.75390625" style="353" customWidth="1"/>
    <col min="130" max="130" width="9.875" style="353" bestFit="1" customWidth="1"/>
    <col min="131" max="132" width="9.00390625" style="353" customWidth="1"/>
    <col min="133" max="133" width="12.125" style="353" customWidth="1"/>
    <col min="134" max="135" width="9.00390625" style="353" customWidth="1"/>
    <col min="136" max="136" width="15.125" style="353" customWidth="1"/>
    <col min="137" max="138" width="9.00390625" style="353" customWidth="1"/>
    <col min="139" max="139" width="11.375" style="353" customWidth="1"/>
    <col min="140" max="143" width="9.00390625" style="353" customWidth="1"/>
    <col min="144" max="144" width="14.875" style="353" customWidth="1"/>
    <col min="145" max="146" width="9.00390625" style="353" customWidth="1"/>
    <col min="147" max="147" width="9.50390625" style="353" customWidth="1"/>
    <col min="148" max="149" width="9.00390625" style="353" customWidth="1"/>
    <col min="150" max="150" width="16.00390625" style="353" customWidth="1"/>
    <col min="151" max="157" width="9.00390625" style="353" customWidth="1"/>
    <col min="158" max="158" width="9.875" style="353" bestFit="1" customWidth="1"/>
    <col min="159" max="160" width="9.00390625" style="353" customWidth="1"/>
    <col min="161" max="161" width="9.375" style="353" bestFit="1" customWidth="1"/>
    <col min="162" max="163" width="9.00390625" style="353" customWidth="1"/>
    <col min="164" max="164" width="10.375" style="353" bestFit="1" customWidth="1"/>
    <col min="165" max="170" width="9.00390625" style="353" customWidth="1"/>
    <col min="171" max="171" width="10.125" style="353" customWidth="1"/>
    <col min="172" max="172" width="9.875" style="353" bestFit="1" customWidth="1"/>
    <col min="173" max="177" width="9.00390625" style="353" customWidth="1"/>
    <col min="178" max="178" width="11.25390625" style="353" customWidth="1"/>
    <col min="179" max="180" width="9.00390625" style="353" customWidth="1"/>
    <col min="181" max="181" width="12.00390625" style="353" customWidth="1"/>
    <col min="182" max="16384" width="9.00390625" style="353" customWidth="1"/>
  </cols>
  <sheetData>
    <row r="1" spans="1:17" ht="24.75" customHeight="1">
      <c r="A1" s="995" t="s">
        <v>21</v>
      </c>
      <c r="B1" s="995"/>
      <c r="C1" s="231"/>
      <c r="D1" s="1005" t="s">
        <v>163</v>
      </c>
      <c r="E1" s="1005"/>
      <c r="F1" s="1005"/>
      <c r="G1" s="1005"/>
      <c r="H1" s="1005"/>
      <c r="I1" s="1005"/>
      <c r="J1" s="1005"/>
      <c r="K1" s="1005"/>
      <c r="L1" s="995" t="s">
        <v>300</v>
      </c>
      <c r="M1" s="995"/>
      <c r="N1" s="995"/>
      <c r="O1" s="995"/>
      <c r="P1" s="110"/>
      <c r="Q1" s="110"/>
    </row>
    <row r="2" spans="1:17" ht="16.5" customHeight="1">
      <c r="A2" s="995" t="s">
        <v>269</v>
      </c>
      <c r="B2" s="995"/>
      <c r="C2" s="995"/>
      <c r="D2" s="1005" t="s">
        <v>150</v>
      </c>
      <c r="E2" s="1005"/>
      <c r="F2" s="1005"/>
      <c r="G2" s="1005"/>
      <c r="H2" s="1005"/>
      <c r="I2" s="1005"/>
      <c r="J2" s="1005"/>
      <c r="K2" s="1005"/>
      <c r="L2" s="1024" t="str">
        <f>'Khai báo'!C4</f>
        <v>Cục THADS tỉnh Long An - 01ĐV.</v>
      </c>
      <c r="M2" s="1024"/>
      <c r="N2" s="1024"/>
      <c r="O2" s="1024"/>
      <c r="P2" s="110"/>
      <c r="Q2" s="129"/>
    </row>
    <row r="3" spans="1:17" ht="16.5" customHeight="1">
      <c r="A3" s="995" t="s">
        <v>270</v>
      </c>
      <c r="B3" s="995"/>
      <c r="C3" s="110"/>
      <c r="D3" s="1006" t="str">
        <f>'Khai báo'!C3</f>
        <v>09 Tháng / Năm 2018</v>
      </c>
      <c r="E3" s="1006"/>
      <c r="F3" s="1006"/>
      <c r="G3" s="1006"/>
      <c r="H3" s="1006"/>
      <c r="I3" s="1006"/>
      <c r="J3" s="1006"/>
      <c r="K3" s="1006"/>
      <c r="L3" s="995" t="s">
        <v>299</v>
      </c>
      <c r="M3" s="995"/>
      <c r="N3" s="995"/>
      <c r="O3" s="995"/>
      <c r="P3" s="110"/>
      <c r="Q3" s="117"/>
    </row>
    <row r="4" spans="1:227" ht="16.5" customHeight="1">
      <c r="A4" s="122" t="s">
        <v>86</v>
      </c>
      <c r="B4" s="122"/>
      <c r="C4" s="118"/>
      <c r="D4" s="354"/>
      <c r="E4" s="354"/>
      <c r="F4" s="118"/>
      <c r="G4" s="357"/>
      <c r="H4" s="357"/>
      <c r="I4" s="357"/>
      <c r="J4" s="118"/>
      <c r="K4" s="354"/>
      <c r="L4" s="1024" t="str">
        <f>'Khai báo'!C5</f>
        <v>Tổng Cục Thi hành án dân sự.</v>
      </c>
      <c r="M4" s="1024"/>
      <c r="N4" s="1024"/>
      <c r="O4" s="1024"/>
      <c r="P4" s="110"/>
      <c r="Q4" s="129" t="s">
        <v>329</v>
      </c>
      <c r="AE4" s="358" t="s">
        <v>340</v>
      </c>
      <c r="AS4" s="358" t="s">
        <v>341</v>
      </c>
      <c r="BG4" s="358" t="s">
        <v>342</v>
      </c>
      <c r="BU4" s="358" t="s">
        <v>351</v>
      </c>
      <c r="CI4" s="358" t="s">
        <v>353</v>
      </c>
      <c r="CW4" s="358" t="s">
        <v>343</v>
      </c>
      <c r="DK4" s="358" t="s">
        <v>344</v>
      </c>
      <c r="DY4" s="358" t="s">
        <v>355</v>
      </c>
      <c r="EM4" s="358" t="s">
        <v>357</v>
      </c>
      <c r="FA4" s="358" t="s">
        <v>361</v>
      </c>
      <c r="FO4" s="358" t="s">
        <v>362</v>
      </c>
      <c r="GC4" s="358" t="s">
        <v>364</v>
      </c>
      <c r="GQ4" s="358" t="s">
        <v>315</v>
      </c>
      <c r="HE4" s="358" t="s">
        <v>313</v>
      </c>
      <c r="HS4" s="358" t="s">
        <v>314</v>
      </c>
    </row>
    <row r="5" spans="1:239" ht="16.5" customHeight="1">
      <c r="A5" s="110"/>
      <c r="B5" s="118"/>
      <c r="C5" s="651">
        <f>C11-C14-C15-C16</f>
        <v>0</v>
      </c>
      <c r="D5" s="651">
        <f aca="true" t="shared" si="0" ref="D5:K5">D11-D14-D15-D16</f>
        <v>0</v>
      </c>
      <c r="E5" s="651">
        <f t="shared" si="0"/>
        <v>0</v>
      </c>
      <c r="F5" s="651">
        <f t="shared" si="0"/>
        <v>0</v>
      </c>
      <c r="G5" s="651">
        <f t="shared" si="0"/>
        <v>0</v>
      </c>
      <c r="H5" s="651">
        <f t="shared" si="0"/>
        <v>0</v>
      </c>
      <c r="I5" s="651">
        <f t="shared" si="0"/>
        <v>0</v>
      </c>
      <c r="J5" s="651">
        <f t="shared" si="0"/>
        <v>0</v>
      </c>
      <c r="K5" s="651">
        <f t="shared" si="0"/>
        <v>0</v>
      </c>
      <c r="L5" s="1025" t="s">
        <v>164</v>
      </c>
      <c r="M5" s="1025"/>
      <c r="N5" s="1025"/>
      <c r="O5" s="1025"/>
      <c r="P5" s="110"/>
      <c r="Q5" s="650">
        <f>Q11-Q14-Q15-Q16</f>
        <v>0</v>
      </c>
      <c r="R5" s="650">
        <f aca="true" t="shared" si="1" ref="R5:CC5">R11-R14-R15-R16</f>
        <v>0</v>
      </c>
      <c r="S5" s="650">
        <f t="shared" si="1"/>
        <v>0</v>
      </c>
      <c r="T5" s="650">
        <f t="shared" si="1"/>
        <v>0</v>
      </c>
      <c r="U5" s="650">
        <f t="shared" si="1"/>
        <v>0</v>
      </c>
      <c r="V5" s="650">
        <f t="shared" si="1"/>
        <v>0</v>
      </c>
      <c r="W5" s="650">
        <f t="shared" si="1"/>
        <v>0</v>
      </c>
      <c r="X5" s="650">
        <f t="shared" si="1"/>
        <v>0</v>
      </c>
      <c r="Y5" s="650">
        <f t="shared" si="1"/>
        <v>0</v>
      </c>
      <c r="Z5" s="650">
        <f t="shared" si="1"/>
        <v>0</v>
      </c>
      <c r="AA5" s="650">
        <f t="shared" si="1"/>
        <v>0</v>
      </c>
      <c r="AB5" s="650">
        <f t="shared" si="1"/>
        <v>0</v>
      </c>
      <c r="AC5" s="650">
        <f t="shared" si="1"/>
        <v>0</v>
      </c>
      <c r="AD5" s="650">
        <f t="shared" si="1"/>
        <v>0</v>
      </c>
      <c r="AE5" s="650">
        <f t="shared" si="1"/>
        <v>0</v>
      </c>
      <c r="AF5" s="650">
        <f t="shared" si="1"/>
        <v>0</v>
      </c>
      <c r="AG5" s="650">
        <f t="shared" si="1"/>
        <v>0</v>
      </c>
      <c r="AH5" s="650">
        <f t="shared" si="1"/>
        <v>0</v>
      </c>
      <c r="AI5" s="650">
        <f t="shared" si="1"/>
        <v>0</v>
      </c>
      <c r="AJ5" s="650">
        <f t="shared" si="1"/>
        <v>0</v>
      </c>
      <c r="AK5" s="650">
        <f t="shared" si="1"/>
        <v>0</v>
      </c>
      <c r="AL5" s="650">
        <f t="shared" si="1"/>
        <v>0</v>
      </c>
      <c r="AM5" s="650">
        <f t="shared" si="1"/>
        <v>0</v>
      </c>
      <c r="AN5" s="650">
        <f t="shared" si="1"/>
        <v>0</v>
      </c>
      <c r="AO5" s="650">
        <f t="shared" si="1"/>
        <v>0</v>
      </c>
      <c r="AP5" s="650">
        <f t="shared" si="1"/>
        <v>0</v>
      </c>
      <c r="AQ5" s="650">
        <f t="shared" si="1"/>
        <v>0</v>
      </c>
      <c r="AR5" s="650">
        <f t="shared" si="1"/>
        <v>0</v>
      </c>
      <c r="AS5" s="650">
        <f t="shared" si="1"/>
        <v>0</v>
      </c>
      <c r="AT5" s="650">
        <f t="shared" si="1"/>
        <v>0</v>
      </c>
      <c r="AU5" s="650">
        <f t="shared" si="1"/>
        <v>0</v>
      </c>
      <c r="AV5" s="650">
        <f t="shared" si="1"/>
        <v>0</v>
      </c>
      <c r="AW5" s="650">
        <f t="shared" si="1"/>
        <v>0</v>
      </c>
      <c r="AX5" s="650">
        <f t="shared" si="1"/>
        <v>0</v>
      </c>
      <c r="AY5" s="650">
        <f t="shared" si="1"/>
        <v>0</v>
      </c>
      <c r="AZ5" s="650">
        <f t="shared" si="1"/>
        <v>0</v>
      </c>
      <c r="BA5" s="650">
        <f t="shared" si="1"/>
        <v>0</v>
      </c>
      <c r="BB5" s="650">
        <f t="shared" si="1"/>
        <v>0</v>
      </c>
      <c r="BC5" s="650">
        <f t="shared" si="1"/>
        <v>0</v>
      </c>
      <c r="BD5" s="650">
        <f t="shared" si="1"/>
        <v>0</v>
      </c>
      <c r="BE5" s="650">
        <f t="shared" si="1"/>
        <v>0</v>
      </c>
      <c r="BF5" s="650">
        <f t="shared" si="1"/>
        <v>0</v>
      </c>
      <c r="BG5" s="650">
        <f t="shared" si="1"/>
        <v>0</v>
      </c>
      <c r="BH5" s="650">
        <f t="shared" si="1"/>
        <v>0</v>
      </c>
      <c r="BI5" s="650">
        <f t="shared" si="1"/>
        <v>0</v>
      </c>
      <c r="BJ5" s="650">
        <f t="shared" si="1"/>
        <v>0</v>
      </c>
      <c r="BK5" s="650">
        <f t="shared" si="1"/>
        <v>0</v>
      </c>
      <c r="BL5" s="650">
        <f t="shared" si="1"/>
        <v>0</v>
      </c>
      <c r="BM5" s="650">
        <f t="shared" si="1"/>
        <v>0</v>
      </c>
      <c r="BN5" s="650">
        <f t="shared" si="1"/>
        <v>0</v>
      </c>
      <c r="BO5" s="650">
        <f t="shared" si="1"/>
        <v>0</v>
      </c>
      <c r="BP5" s="650">
        <f t="shared" si="1"/>
        <v>0</v>
      </c>
      <c r="BQ5" s="650">
        <f t="shared" si="1"/>
        <v>0</v>
      </c>
      <c r="BR5" s="650">
        <f t="shared" si="1"/>
        <v>0</v>
      </c>
      <c r="BS5" s="650">
        <f t="shared" si="1"/>
        <v>0</v>
      </c>
      <c r="BT5" s="650">
        <f t="shared" si="1"/>
        <v>0</v>
      </c>
      <c r="BU5" s="650">
        <f t="shared" si="1"/>
        <v>0</v>
      </c>
      <c r="BV5" s="650">
        <f t="shared" si="1"/>
        <v>0</v>
      </c>
      <c r="BW5" s="650">
        <f t="shared" si="1"/>
        <v>0</v>
      </c>
      <c r="BX5" s="650">
        <f t="shared" si="1"/>
        <v>0</v>
      </c>
      <c r="BY5" s="650">
        <f t="shared" si="1"/>
        <v>0</v>
      </c>
      <c r="BZ5" s="650">
        <f t="shared" si="1"/>
        <v>0</v>
      </c>
      <c r="CA5" s="650">
        <f t="shared" si="1"/>
        <v>0</v>
      </c>
      <c r="CB5" s="650">
        <f t="shared" si="1"/>
        <v>0</v>
      </c>
      <c r="CC5" s="650">
        <f t="shared" si="1"/>
        <v>0</v>
      </c>
      <c r="CD5" s="650">
        <f aca="true" t="shared" si="2" ref="CD5:EO5">CD11-CD14-CD15-CD16</f>
        <v>0</v>
      </c>
      <c r="CE5" s="650">
        <f t="shared" si="2"/>
        <v>0</v>
      </c>
      <c r="CF5" s="650">
        <f t="shared" si="2"/>
        <v>0</v>
      </c>
      <c r="CG5" s="650">
        <f t="shared" si="2"/>
        <v>0</v>
      </c>
      <c r="CH5" s="650">
        <f t="shared" si="2"/>
        <v>0</v>
      </c>
      <c r="CI5" s="650">
        <f t="shared" si="2"/>
        <v>0</v>
      </c>
      <c r="CJ5" s="650">
        <f t="shared" si="2"/>
        <v>0</v>
      </c>
      <c r="CK5" s="650">
        <f t="shared" si="2"/>
        <v>0</v>
      </c>
      <c r="CL5" s="650">
        <f t="shared" si="2"/>
        <v>0</v>
      </c>
      <c r="CM5" s="650">
        <f t="shared" si="2"/>
        <v>0</v>
      </c>
      <c r="CN5" s="650">
        <f t="shared" si="2"/>
        <v>0</v>
      </c>
      <c r="CO5" s="650">
        <f t="shared" si="2"/>
        <v>0</v>
      </c>
      <c r="CP5" s="650">
        <f t="shared" si="2"/>
        <v>0</v>
      </c>
      <c r="CQ5" s="650">
        <f t="shared" si="2"/>
        <v>0</v>
      </c>
      <c r="CR5" s="650">
        <f t="shared" si="2"/>
        <v>0</v>
      </c>
      <c r="CS5" s="650">
        <f t="shared" si="2"/>
        <v>0</v>
      </c>
      <c r="CT5" s="650">
        <f t="shared" si="2"/>
        <v>0</v>
      </c>
      <c r="CU5" s="650">
        <f t="shared" si="2"/>
        <v>0</v>
      </c>
      <c r="CV5" s="650">
        <f t="shared" si="2"/>
        <v>0</v>
      </c>
      <c r="CW5" s="650">
        <f t="shared" si="2"/>
        <v>0</v>
      </c>
      <c r="CX5" s="650">
        <f t="shared" si="2"/>
        <v>0</v>
      </c>
      <c r="CY5" s="650">
        <f t="shared" si="2"/>
        <v>0</v>
      </c>
      <c r="CZ5" s="650">
        <f t="shared" si="2"/>
        <v>0</v>
      </c>
      <c r="DA5" s="650">
        <f t="shared" si="2"/>
        <v>0</v>
      </c>
      <c r="DB5" s="650">
        <f t="shared" si="2"/>
        <v>0</v>
      </c>
      <c r="DC5" s="650">
        <f t="shared" si="2"/>
        <v>0</v>
      </c>
      <c r="DD5" s="650">
        <f t="shared" si="2"/>
        <v>0</v>
      </c>
      <c r="DE5" s="650">
        <f t="shared" si="2"/>
        <v>0</v>
      </c>
      <c r="DF5" s="650">
        <f t="shared" si="2"/>
        <v>0</v>
      </c>
      <c r="DG5" s="650">
        <f t="shared" si="2"/>
        <v>0</v>
      </c>
      <c r="DH5" s="650">
        <f t="shared" si="2"/>
        <v>0</v>
      </c>
      <c r="DI5" s="650">
        <f t="shared" si="2"/>
        <v>0</v>
      </c>
      <c r="DJ5" s="650">
        <f t="shared" si="2"/>
        <v>0</v>
      </c>
      <c r="DK5" s="650">
        <f t="shared" si="2"/>
        <v>0</v>
      </c>
      <c r="DL5" s="650">
        <f t="shared" si="2"/>
        <v>0</v>
      </c>
      <c r="DM5" s="650">
        <f t="shared" si="2"/>
        <v>0</v>
      </c>
      <c r="DN5" s="650">
        <f t="shared" si="2"/>
        <v>0</v>
      </c>
      <c r="DO5" s="650">
        <f t="shared" si="2"/>
        <v>0</v>
      </c>
      <c r="DP5" s="650">
        <f t="shared" si="2"/>
        <v>0</v>
      </c>
      <c r="DQ5" s="650">
        <f t="shared" si="2"/>
        <v>0</v>
      </c>
      <c r="DR5" s="650">
        <f t="shared" si="2"/>
        <v>0</v>
      </c>
      <c r="DS5" s="650">
        <f t="shared" si="2"/>
        <v>0</v>
      </c>
      <c r="DT5" s="650">
        <f t="shared" si="2"/>
        <v>0</v>
      </c>
      <c r="DU5" s="650">
        <f t="shared" si="2"/>
        <v>0</v>
      </c>
      <c r="DV5" s="650">
        <f t="shared" si="2"/>
        <v>0</v>
      </c>
      <c r="DW5" s="650">
        <f t="shared" si="2"/>
        <v>0</v>
      </c>
      <c r="DX5" s="650">
        <f t="shared" si="2"/>
        <v>0</v>
      </c>
      <c r="DY5" s="650">
        <f t="shared" si="2"/>
        <v>0</v>
      </c>
      <c r="DZ5" s="650">
        <f t="shared" si="2"/>
        <v>0</v>
      </c>
      <c r="EA5" s="650">
        <f t="shared" si="2"/>
        <v>0</v>
      </c>
      <c r="EB5" s="650">
        <f t="shared" si="2"/>
        <v>0</v>
      </c>
      <c r="EC5" s="650">
        <f t="shared" si="2"/>
        <v>0</v>
      </c>
      <c r="ED5" s="650">
        <f t="shared" si="2"/>
        <v>0</v>
      </c>
      <c r="EE5" s="650">
        <f t="shared" si="2"/>
        <v>0</v>
      </c>
      <c r="EF5" s="650">
        <f t="shared" si="2"/>
        <v>0</v>
      </c>
      <c r="EG5" s="650">
        <f t="shared" si="2"/>
        <v>0</v>
      </c>
      <c r="EH5" s="650">
        <f t="shared" si="2"/>
        <v>0</v>
      </c>
      <c r="EI5" s="650">
        <f t="shared" si="2"/>
        <v>0</v>
      </c>
      <c r="EJ5" s="650">
        <f t="shared" si="2"/>
        <v>0</v>
      </c>
      <c r="EK5" s="650">
        <f t="shared" si="2"/>
        <v>0</v>
      </c>
      <c r="EL5" s="650">
        <f t="shared" si="2"/>
        <v>0</v>
      </c>
      <c r="EM5" s="650">
        <f t="shared" si="2"/>
        <v>0</v>
      </c>
      <c r="EN5" s="650">
        <f t="shared" si="2"/>
        <v>0</v>
      </c>
      <c r="EO5" s="650">
        <f t="shared" si="2"/>
        <v>0</v>
      </c>
      <c r="EP5" s="650">
        <f aca="true" t="shared" si="3" ref="EP5:HA5">EP11-EP14-EP15-EP16</f>
        <v>0</v>
      </c>
      <c r="EQ5" s="650">
        <f t="shared" si="3"/>
        <v>0</v>
      </c>
      <c r="ER5" s="650">
        <f t="shared" si="3"/>
        <v>0</v>
      </c>
      <c r="ES5" s="650">
        <f t="shared" si="3"/>
        <v>0</v>
      </c>
      <c r="ET5" s="650">
        <f t="shared" si="3"/>
        <v>0</v>
      </c>
      <c r="EU5" s="650">
        <f t="shared" si="3"/>
        <v>0</v>
      </c>
      <c r="EV5" s="650">
        <f t="shared" si="3"/>
        <v>0</v>
      </c>
      <c r="EW5" s="650">
        <f t="shared" si="3"/>
        <v>0</v>
      </c>
      <c r="EX5" s="650">
        <f t="shared" si="3"/>
        <v>0</v>
      </c>
      <c r="EY5" s="650">
        <f t="shared" si="3"/>
        <v>0</v>
      </c>
      <c r="EZ5" s="650">
        <f t="shared" si="3"/>
        <v>0</v>
      </c>
      <c r="FA5" s="650">
        <f t="shared" si="3"/>
        <v>0</v>
      </c>
      <c r="FB5" s="650">
        <f t="shared" si="3"/>
        <v>0</v>
      </c>
      <c r="FC5" s="650">
        <f t="shared" si="3"/>
        <v>0</v>
      </c>
      <c r="FD5" s="650">
        <f t="shared" si="3"/>
        <v>0</v>
      </c>
      <c r="FE5" s="650">
        <f t="shared" si="3"/>
        <v>0</v>
      </c>
      <c r="FF5" s="650">
        <f t="shared" si="3"/>
        <v>0</v>
      </c>
      <c r="FG5" s="650">
        <f t="shared" si="3"/>
        <v>0</v>
      </c>
      <c r="FH5" s="650">
        <f t="shared" si="3"/>
        <v>0</v>
      </c>
      <c r="FI5" s="650">
        <f t="shared" si="3"/>
        <v>0</v>
      </c>
      <c r="FJ5" s="650">
        <f t="shared" si="3"/>
        <v>0</v>
      </c>
      <c r="FK5" s="650">
        <f t="shared" si="3"/>
        <v>0</v>
      </c>
      <c r="FL5" s="650">
        <f t="shared" si="3"/>
        <v>0</v>
      </c>
      <c r="FM5" s="650">
        <f t="shared" si="3"/>
        <v>0</v>
      </c>
      <c r="FN5" s="650">
        <f t="shared" si="3"/>
        <v>0</v>
      </c>
      <c r="FO5" s="650">
        <f t="shared" si="3"/>
        <v>0</v>
      </c>
      <c r="FP5" s="650">
        <f t="shared" si="3"/>
        <v>0</v>
      </c>
      <c r="FQ5" s="650">
        <f t="shared" si="3"/>
        <v>0</v>
      </c>
      <c r="FR5" s="650">
        <f t="shared" si="3"/>
        <v>0</v>
      </c>
      <c r="FS5" s="650">
        <f t="shared" si="3"/>
        <v>0</v>
      </c>
      <c r="FT5" s="650">
        <f t="shared" si="3"/>
        <v>0</v>
      </c>
      <c r="FU5" s="650">
        <f t="shared" si="3"/>
        <v>0</v>
      </c>
      <c r="FV5" s="650">
        <f t="shared" si="3"/>
        <v>0</v>
      </c>
      <c r="FW5" s="650">
        <f t="shared" si="3"/>
        <v>0</v>
      </c>
      <c r="FX5" s="650">
        <f t="shared" si="3"/>
        <v>0</v>
      </c>
      <c r="FY5" s="650">
        <f t="shared" si="3"/>
        <v>0</v>
      </c>
      <c r="FZ5" s="650">
        <f t="shared" si="3"/>
        <v>0</v>
      </c>
      <c r="GA5" s="650">
        <f t="shared" si="3"/>
        <v>0</v>
      </c>
      <c r="GB5" s="650">
        <f t="shared" si="3"/>
        <v>0</v>
      </c>
      <c r="GC5" s="650">
        <f t="shared" si="3"/>
        <v>0</v>
      </c>
      <c r="GD5" s="650">
        <f t="shared" si="3"/>
        <v>0</v>
      </c>
      <c r="GE5" s="650">
        <f t="shared" si="3"/>
        <v>0</v>
      </c>
      <c r="GF5" s="650">
        <f t="shared" si="3"/>
        <v>0</v>
      </c>
      <c r="GG5" s="650">
        <f t="shared" si="3"/>
        <v>0</v>
      </c>
      <c r="GH5" s="650">
        <f t="shared" si="3"/>
        <v>0</v>
      </c>
      <c r="GI5" s="650">
        <f t="shared" si="3"/>
        <v>0</v>
      </c>
      <c r="GJ5" s="650">
        <f t="shared" si="3"/>
        <v>0</v>
      </c>
      <c r="GK5" s="650">
        <f t="shared" si="3"/>
        <v>0</v>
      </c>
      <c r="GL5" s="650">
        <f t="shared" si="3"/>
        <v>0</v>
      </c>
      <c r="GM5" s="650">
        <f t="shared" si="3"/>
        <v>0</v>
      </c>
      <c r="GN5" s="650">
        <f t="shared" si="3"/>
        <v>0</v>
      </c>
      <c r="GO5" s="650">
        <f t="shared" si="3"/>
        <v>0</v>
      </c>
      <c r="GP5" s="650">
        <f t="shared" si="3"/>
        <v>0</v>
      </c>
      <c r="GQ5" s="650">
        <f t="shared" si="3"/>
        <v>0</v>
      </c>
      <c r="GR5" s="650">
        <f t="shared" si="3"/>
        <v>0</v>
      </c>
      <c r="GS5" s="650">
        <f t="shared" si="3"/>
        <v>0</v>
      </c>
      <c r="GT5" s="650">
        <f t="shared" si="3"/>
        <v>0</v>
      </c>
      <c r="GU5" s="650">
        <f t="shared" si="3"/>
        <v>0</v>
      </c>
      <c r="GV5" s="650">
        <f t="shared" si="3"/>
        <v>0</v>
      </c>
      <c r="GW5" s="650">
        <f t="shared" si="3"/>
        <v>0</v>
      </c>
      <c r="GX5" s="650">
        <f t="shared" si="3"/>
        <v>0</v>
      </c>
      <c r="GY5" s="650">
        <f t="shared" si="3"/>
        <v>0</v>
      </c>
      <c r="GZ5" s="650">
        <f t="shared" si="3"/>
        <v>0</v>
      </c>
      <c r="HA5" s="650">
        <f t="shared" si="3"/>
        <v>0</v>
      </c>
      <c r="HB5" s="650">
        <f aca="true" t="shared" si="4" ref="HB5:IE5">HB11-HB14-HB15-HB16</f>
        <v>0</v>
      </c>
      <c r="HC5" s="650">
        <f t="shared" si="4"/>
        <v>0</v>
      </c>
      <c r="HD5" s="650">
        <f t="shared" si="4"/>
        <v>0</v>
      </c>
      <c r="HE5" s="650">
        <f t="shared" si="4"/>
        <v>0</v>
      </c>
      <c r="HF5" s="650">
        <f t="shared" si="4"/>
        <v>0</v>
      </c>
      <c r="HG5" s="650">
        <f t="shared" si="4"/>
        <v>0</v>
      </c>
      <c r="HH5" s="650">
        <f t="shared" si="4"/>
        <v>0</v>
      </c>
      <c r="HI5" s="650">
        <f t="shared" si="4"/>
        <v>0</v>
      </c>
      <c r="HJ5" s="650">
        <f t="shared" si="4"/>
        <v>0</v>
      </c>
      <c r="HK5" s="650">
        <f t="shared" si="4"/>
        <v>0</v>
      </c>
      <c r="HL5" s="650">
        <f t="shared" si="4"/>
        <v>0</v>
      </c>
      <c r="HM5" s="650">
        <f t="shared" si="4"/>
        <v>0</v>
      </c>
      <c r="HN5" s="650">
        <f t="shared" si="4"/>
        <v>0</v>
      </c>
      <c r="HO5" s="650">
        <f t="shared" si="4"/>
        <v>0</v>
      </c>
      <c r="HP5" s="650">
        <f t="shared" si="4"/>
        <v>0</v>
      </c>
      <c r="HQ5" s="650">
        <f t="shared" si="4"/>
        <v>0</v>
      </c>
      <c r="HR5" s="650">
        <f t="shared" si="4"/>
        <v>0</v>
      </c>
      <c r="HS5" s="650">
        <f t="shared" si="4"/>
        <v>0</v>
      </c>
      <c r="HT5" s="650">
        <f t="shared" si="4"/>
        <v>0</v>
      </c>
      <c r="HU5" s="650">
        <f t="shared" si="4"/>
        <v>0</v>
      </c>
      <c r="HV5" s="650">
        <f t="shared" si="4"/>
        <v>0</v>
      </c>
      <c r="HW5" s="650">
        <f t="shared" si="4"/>
        <v>0</v>
      </c>
      <c r="HX5" s="650">
        <f t="shared" si="4"/>
        <v>0</v>
      </c>
      <c r="HY5" s="650">
        <f t="shared" si="4"/>
        <v>0</v>
      </c>
      <c r="HZ5" s="650">
        <f t="shared" si="4"/>
        <v>0</v>
      </c>
      <c r="IA5" s="650">
        <f t="shared" si="4"/>
        <v>0</v>
      </c>
      <c r="IB5" s="650">
        <f t="shared" si="4"/>
        <v>0</v>
      </c>
      <c r="IC5" s="650">
        <f t="shared" si="4"/>
        <v>0</v>
      </c>
      <c r="ID5" s="650">
        <f t="shared" si="4"/>
        <v>0</v>
      </c>
      <c r="IE5" s="650">
        <f t="shared" si="4"/>
        <v>0</v>
      </c>
    </row>
    <row r="6" spans="1:239" ht="18.75" customHeight="1">
      <c r="A6" s="996" t="s">
        <v>57</v>
      </c>
      <c r="B6" s="997"/>
      <c r="C6" s="1007" t="s">
        <v>27</v>
      </c>
      <c r="D6" s="1007" t="s">
        <v>255</v>
      </c>
      <c r="E6" s="1008"/>
      <c r="F6" s="1008"/>
      <c r="G6" s="1008"/>
      <c r="H6" s="1008"/>
      <c r="I6" s="1008"/>
      <c r="J6" s="1008"/>
      <c r="K6" s="1008"/>
      <c r="L6" s="1008"/>
      <c r="M6" s="1008"/>
      <c r="N6" s="1008"/>
      <c r="O6" s="1009"/>
      <c r="P6" s="110"/>
      <c r="Q6" s="1007" t="s">
        <v>27</v>
      </c>
      <c r="R6" s="1007" t="s">
        <v>255</v>
      </c>
      <c r="S6" s="1008"/>
      <c r="T6" s="1008"/>
      <c r="U6" s="1008"/>
      <c r="V6" s="1008"/>
      <c r="W6" s="1008"/>
      <c r="X6" s="1008"/>
      <c r="Y6" s="1008"/>
      <c r="Z6" s="1008"/>
      <c r="AA6" s="1008"/>
      <c r="AB6" s="1008"/>
      <c r="AC6" s="1009"/>
      <c r="AE6" s="1007" t="s">
        <v>27</v>
      </c>
      <c r="AF6" s="1007" t="s">
        <v>255</v>
      </c>
      <c r="AG6" s="1008"/>
      <c r="AH6" s="1008"/>
      <c r="AI6" s="1008"/>
      <c r="AJ6" s="1008"/>
      <c r="AK6" s="1008"/>
      <c r="AL6" s="1008"/>
      <c r="AM6" s="1008"/>
      <c r="AN6" s="1008"/>
      <c r="AO6" s="1008"/>
      <c r="AP6" s="1008"/>
      <c r="AQ6" s="1009"/>
      <c r="AS6" s="1007" t="s">
        <v>27</v>
      </c>
      <c r="AT6" s="1007" t="s">
        <v>255</v>
      </c>
      <c r="AU6" s="1008"/>
      <c r="AV6" s="1008"/>
      <c r="AW6" s="1008"/>
      <c r="AX6" s="1008"/>
      <c r="AY6" s="1008"/>
      <c r="AZ6" s="1008"/>
      <c r="BA6" s="1008"/>
      <c r="BB6" s="1008"/>
      <c r="BC6" s="1008"/>
      <c r="BD6" s="1008"/>
      <c r="BE6" s="1009"/>
      <c r="BG6" s="1007" t="s">
        <v>27</v>
      </c>
      <c r="BH6" s="1007" t="s">
        <v>255</v>
      </c>
      <c r="BI6" s="1008"/>
      <c r="BJ6" s="1008"/>
      <c r="BK6" s="1008"/>
      <c r="BL6" s="1008"/>
      <c r="BM6" s="1008"/>
      <c r="BN6" s="1008"/>
      <c r="BO6" s="1008"/>
      <c r="BP6" s="1008"/>
      <c r="BQ6" s="1008"/>
      <c r="BR6" s="1008"/>
      <c r="BS6" s="1009"/>
      <c r="BU6" s="1007" t="s">
        <v>27</v>
      </c>
      <c r="BV6" s="1007" t="s">
        <v>255</v>
      </c>
      <c r="BW6" s="1008"/>
      <c r="BX6" s="1008"/>
      <c r="BY6" s="1008"/>
      <c r="BZ6" s="1008"/>
      <c r="CA6" s="1008"/>
      <c r="CB6" s="1008"/>
      <c r="CC6" s="1008"/>
      <c r="CD6" s="1008"/>
      <c r="CE6" s="1008"/>
      <c r="CF6" s="1008"/>
      <c r="CG6" s="1009"/>
      <c r="CI6" s="1007" t="s">
        <v>27</v>
      </c>
      <c r="CJ6" s="1007" t="s">
        <v>255</v>
      </c>
      <c r="CK6" s="1008"/>
      <c r="CL6" s="1008"/>
      <c r="CM6" s="1008"/>
      <c r="CN6" s="1008"/>
      <c r="CO6" s="1008"/>
      <c r="CP6" s="1008"/>
      <c r="CQ6" s="1008"/>
      <c r="CR6" s="1008"/>
      <c r="CS6" s="1008"/>
      <c r="CT6" s="1008"/>
      <c r="CU6" s="1009"/>
      <c r="CW6" s="1007" t="s">
        <v>27</v>
      </c>
      <c r="CX6" s="1007" t="s">
        <v>255</v>
      </c>
      <c r="CY6" s="1008"/>
      <c r="CZ6" s="1008"/>
      <c r="DA6" s="1008"/>
      <c r="DB6" s="1008"/>
      <c r="DC6" s="1008"/>
      <c r="DD6" s="1008"/>
      <c r="DE6" s="1008"/>
      <c r="DF6" s="1008"/>
      <c r="DG6" s="1008"/>
      <c r="DH6" s="1008"/>
      <c r="DI6" s="1009"/>
      <c r="DK6" s="1007" t="s">
        <v>27</v>
      </c>
      <c r="DL6" s="1007" t="s">
        <v>255</v>
      </c>
      <c r="DM6" s="1008"/>
      <c r="DN6" s="1008"/>
      <c r="DO6" s="1008"/>
      <c r="DP6" s="1008"/>
      <c r="DQ6" s="1008"/>
      <c r="DR6" s="1008"/>
      <c r="DS6" s="1008"/>
      <c r="DT6" s="1008"/>
      <c r="DU6" s="1008"/>
      <c r="DV6" s="1008"/>
      <c r="DW6" s="1009"/>
      <c r="DY6" s="1007" t="s">
        <v>27</v>
      </c>
      <c r="DZ6" s="1007" t="s">
        <v>255</v>
      </c>
      <c r="EA6" s="1008"/>
      <c r="EB6" s="1008"/>
      <c r="EC6" s="1008"/>
      <c r="ED6" s="1008"/>
      <c r="EE6" s="1008"/>
      <c r="EF6" s="1008"/>
      <c r="EG6" s="1008"/>
      <c r="EH6" s="1008"/>
      <c r="EI6" s="1008"/>
      <c r="EJ6" s="1008"/>
      <c r="EK6" s="1009"/>
      <c r="EM6" s="1007" t="s">
        <v>27</v>
      </c>
      <c r="EN6" s="1007" t="s">
        <v>255</v>
      </c>
      <c r="EO6" s="1008"/>
      <c r="EP6" s="1008"/>
      <c r="EQ6" s="1008"/>
      <c r="ER6" s="1008"/>
      <c r="ES6" s="1008"/>
      <c r="ET6" s="1008"/>
      <c r="EU6" s="1008"/>
      <c r="EV6" s="1008"/>
      <c r="EW6" s="1008"/>
      <c r="EX6" s="1008"/>
      <c r="EY6" s="1009"/>
      <c r="FA6" s="1007" t="s">
        <v>27</v>
      </c>
      <c r="FB6" s="1007" t="s">
        <v>255</v>
      </c>
      <c r="FC6" s="1008"/>
      <c r="FD6" s="1008"/>
      <c r="FE6" s="1008"/>
      <c r="FF6" s="1008"/>
      <c r="FG6" s="1008"/>
      <c r="FH6" s="1008"/>
      <c r="FI6" s="1008"/>
      <c r="FJ6" s="1008"/>
      <c r="FK6" s="1008"/>
      <c r="FL6" s="1008"/>
      <c r="FM6" s="1009"/>
      <c r="FO6" s="1007" t="s">
        <v>27</v>
      </c>
      <c r="FP6" s="1007" t="s">
        <v>255</v>
      </c>
      <c r="FQ6" s="1008"/>
      <c r="FR6" s="1008"/>
      <c r="FS6" s="1008"/>
      <c r="FT6" s="1008"/>
      <c r="FU6" s="1008"/>
      <c r="FV6" s="1008"/>
      <c r="FW6" s="1008"/>
      <c r="FX6" s="1008"/>
      <c r="FY6" s="1008"/>
      <c r="FZ6" s="1008"/>
      <c r="GA6" s="1009"/>
      <c r="GC6" s="1007" t="s">
        <v>27</v>
      </c>
      <c r="GD6" s="1007" t="s">
        <v>255</v>
      </c>
      <c r="GE6" s="1008"/>
      <c r="GF6" s="1008"/>
      <c r="GG6" s="1008"/>
      <c r="GH6" s="1008"/>
      <c r="GI6" s="1008"/>
      <c r="GJ6" s="1008"/>
      <c r="GK6" s="1008"/>
      <c r="GL6" s="1008"/>
      <c r="GM6" s="1008"/>
      <c r="GN6" s="1008"/>
      <c r="GO6" s="1009"/>
      <c r="GQ6" s="1007" t="s">
        <v>27</v>
      </c>
      <c r="GR6" s="1007" t="s">
        <v>255</v>
      </c>
      <c r="GS6" s="1008"/>
      <c r="GT6" s="1008"/>
      <c r="GU6" s="1008"/>
      <c r="GV6" s="1008"/>
      <c r="GW6" s="1008"/>
      <c r="GX6" s="1008"/>
      <c r="GY6" s="1008"/>
      <c r="GZ6" s="1008"/>
      <c r="HA6" s="1008"/>
      <c r="HB6" s="1008"/>
      <c r="HC6" s="1009"/>
      <c r="HE6" s="1007" t="s">
        <v>27</v>
      </c>
      <c r="HF6" s="1007" t="s">
        <v>255</v>
      </c>
      <c r="HG6" s="1008"/>
      <c r="HH6" s="1008"/>
      <c r="HI6" s="1008"/>
      <c r="HJ6" s="1008"/>
      <c r="HK6" s="1008"/>
      <c r="HL6" s="1008"/>
      <c r="HM6" s="1008"/>
      <c r="HN6" s="1008"/>
      <c r="HO6" s="1008"/>
      <c r="HP6" s="1008"/>
      <c r="HQ6" s="1009"/>
      <c r="HS6" s="1007" t="s">
        <v>27</v>
      </c>
      <c r="HT6" s="1007" t="s">
        <v>255</v>
      </c>
      <c r="HU6" s="1008"/>
      <c r="HV6" s="1008"/>
      <c r="HW6" s="1008"/>
      <c r="HX6" s="1008"/>
      <c r="HY6" s="1008"/>
      <c r="HZ6" s="1008"/>
      <c r="IA6" s="1008"/>
      <c r="IB6" s="1008"/>
      <c r="IC6" s="1008"/>
      <c r="ID6" s="1008"/>
      <c r="IE6" s="1009"/>
    </row>
    <row r="7" spans="1:239" ht="20.25" customHeight="1">
      <c r="A7" s="998"/>
      <c r="B7" s="999"/>
      <c r="C7" s="1002"/>
      <c r="D7" s="1028" t="s">
        <v>87</v>
      </c>
      <c r="E7" s="1010" t="s">
        <v>88</v>
      </c>
      <c r="F7" s="1011"/>
      <c r="G7" s="1012"/>
      <c r="H7" s="992" t="s">
        <v>89</v>
      </c>
      <c r="I7" s="992" t="s">
        <v>90</v>
      </c>
      <c r="J7" s="992" t="s">
        <v>168</v>
      </c>
      <c r="K7" s="992" t="s">
        <v>92</v>
      </c>
      <c r="L7" s="992" t="s">
        <v>93</v>
      </c>
      <c r="M7" s="992" t="s">
        <v>94</v>
      </c>
      <c r="N7" s="992" t="s">
        <v>151</v>
      </c>
      <c r="O7" s="992" t="s">
        <v>95</v>
      </c>
      <c r="P7" s="117"/>
      <c r="Q7" s="1002"/>
      <c r="R7" s="1028" t="s">
        <v>87</v>
      </c>
      <c r="S7" s="1010" t="s">
        <v>88</v>
      </c>
      <c r="T7" s="1011"/>
      <c r="U7" s="1012"/>
      <c r="V7" s="992" t="s">
        <v>89</v>
      </c>
      <c r="W7" s="992" t="s">
        <v>90</v>
      </c>
      <c r="X7" s="992" t="s">
        <v>168</v>
      </c>
      <c r="Y7" s="992" t="s">
        <v>92</v>
      </c>
      <c r="Z7" s="992" t="s">
        <v>93</v>
      </c>
      <c r="AA7" s="992" t="s">
        <v>94</v>
      </c>
      <c r="AB7" s="992" t="s">
        <v>151</v>
      </c>
      <c r="AC7" s="992" t="s">
        <v>95</v>
      </c>
      <c r="AE7" s="1002"/>
      <c r="AF7" s="1028" t="s">
        <v>87</v>
      </c>
      <c r="AG7" s="1010" t="s">
        <v>88</v>
      </c>
      <c r="AH7" s="1011"/>
      <c r="AI7" s="1012"/>
      <c r="AJ7" s="992" t="s">
        <v>89</v>
      </c>
      <c r="AK7" s="992" t="s">
        <v>90</v>
      </c>
      <c r="AL7" s="992" t="s">
        <v>168</v>
      </c>
      <c r="AM7" s="992" t="s">
        <v>92</v>
      </c>
      <c r="AN7" s="992" t="s">
        <v>93</v>
      </c>
      <c r="AO7" s="992" t="s">
        <v>94</v>
      </c>
      <c r="AP7" s="992" t="s">
        <v>151</v>
      </c>
      <c r="AQ7" s="992" t="s">
        <v>95</v>
      </c>
      <c r="AS7" s="1002"/>
      <c r="AT7" s="1028" t="s">
        <v>87</v>
      </c>
      <c r="AU7" s="1010" t="s">
        <v>88</v>
      </c>
      <c r="AV7" s="1011"/>
      <c r="AW7" s="1012"/>
      <c r="AX7" s="992" t="s">
        <v>89</v>
      </c>
      <c r="AY7" s="992" t="s">
        <v>90</v>
      </c>
      <c r="AZ7" s="992" t="s">
        <v>168</v>
      </c>
      <c r="BA7" s="992" t="s">
        <v>92</v>
      </c>
      <c r="BB7" s="992" t="s">
        <v>93</v>
      </c>
      <c r="BC7" s="992" t="s">
        <v>94</v>
      </c>
      <c r="BD7" s="992" t="s">
        <v>151</v>
      </c>
      <c r="BE7" s="992" t="s">
        <v>95</v>
      </c>
      <c r="BG7" s="1002"/>
      <c r="BH7" s="1028" t="s">
        <v>87</v>
      </c>
      <c r="BI7" s="1010" t="s">
        <v>88</v>
      </c>
      <c r="BJ7" s="1011"/>
      <c r="BK7" s="1012"/>
      <c r="BL7" s="992" t="s">
        <v>89</v>
      </c>
      <c r="BM7" s="992" t="s">
        <v>90</v>
      </c>
      <c r="BN7" s="992" t="s">
        <v>168</v>
      </c>
      <c r="BO7" s="992" t="s">
        <v>92</v>
      </c>
      <c r="BP7" s="992" t="s">
        <v>93</v>
      </c>
      <c r="BQ7" s="992" t="s">
        <v>94</v>
      </c>
      <c r="BR7" s="992" t="s">
        <v>151</v>
      </c>
      <c r="BS7" s="992" t="s">
        <v>95</v>
      </c>
      <c r="BU7" s="1002"/>
      <c r="BV7" s="1028" t="s">
        <v>87</v>
      </c>
      <c r="BW7" s="1010" t="s">
        <v>88</v>
      </c>
      <c r="BX7" s="1011"/>
      <c r="BY7" s="1012"/>
      <c r="BZ7" s="992" t="s">
        <v>89</v>
      </c>
      <c r="CA7" s="992" t="s">
        <v>90</v>
      </c>
      <c r="CB7" s="992" t="s">
        <v>168</v>
      </c>
      <c r="CC7" s="992" t="s">
        <v>92</v>
      </c>
      <c r="CD7" s="992" t="s">
        <v>93</v>
      </c>
      <c r="CE7" s="992" t="s">
        <v>94</v>
      </c>
      <c r="CF7" s="992" t="s">
        <v>151</v>
      </c>
      <c r="CG7" s="992" t="s">
        <v>95</v>
      </c>
      <c r="CI7" s="1002"/>
      <c r="CJ7" s="1028" t="s">
        <v>87</v>
      </c>
      <c r="CK7" s="1010" t="s">
        <v>88</v>
      </c>
      <c r="CL7" s="1011"/>
      <c r="CM7" s="1012"/>
      <c r="CN7" s="992" t="s">
        <v>89</v>
      </c>
      <c r="CO7" s="992" t="s">
        <v>90</v>
      </c>
      <c r="CP7" s="992" t="s">
        <v>168</v>
      </c>
      <c r="CQ7" s="992" t="s">
        <v>92</v>
      </c>
      <c r="CR7" s="992" t="s">
        <v>93</v>
      </c>
      <c r="CS7" s="992" t="s">
        <v>94</v>
      </c>
      <c r="CT7" s="992" t="s">
        <v>151</v>
      </c>
      <c r="CU7" s="992" t="s">
        <v>95</v>
      </c>
      <c r="CW7" s="1002"/>
      <c r="CX7" s="1028" t="s">
        <v>87</v>
      </c>
      <c r="CY7" s="1010" t="s">
        <v>88</v>
      </c>
      <c r="CZ7" s="1011"/>
      <c r="DA7" s="1012"/>
      <c r="DB7" s="992" t="s">
        <v>89</v>
      </c>
      <c r="DC7" s="992" t="s">
        <v>90</v>
      </c>
      <c r="DD7" s="992" t="s">
        <v>168</v>
      </c>
      <c r="DE7" s="992" t="s">
        <v>92</v>
      </c>
      <c r="DF7" s="992" t="s">
        <v>93</v>
      </c>
      <c r="DG7" s="992" t="s">
        <v>94</v>
      </c>
      <c r="DH7" s="992" t="s">
        <v>151</v>
      </c>
      <c r="DI7" s="992" t="s">
        <v>95</v>
      </c>
      <c r="DK7" s="1002"/>
      <c r="DL7" s="1028" t="s">
        <v>87</v>
      </c>
      <c r="DM7" s="1010" t="s">
        <v>88</v>
      </c>
      <c r="DN7" s="1011"/>
      <c r="DO7" s="1012"/>
      <c r="DP7" s="992" t="s">
        <v>89</v>
      </c>
      <c r="DQ7" s="992" t="s">
        <v>90</v>
      </c>
      <c r="DR7" s="992" t="s">
        <v>168</v>
      </c>
      <c r="DS7" s="992" t="s">
        <v>92</v>
      </c>
      <c r="DT7" s="992" t="s">
        <v>93</v>
      </c>
      <c r="DU7" s="992" t="s">
        <v>94</v>
      </c>
      <c r="DV7" s="992" t="s">
        <v>151</v>
      </c>
      <c r="DW7" s="992" t="s">
        <v>95</v>
      </c>
      <c r="DY7" s="1002"/>
      <c r="DZ7" s="1028" t="s">
        <v>87</v>
      </c>
      <c r="EA7" s="1010" t="s">
        <v>88</v>
      </c>
      <c r="EB7" s="1011"/>
      <c r="EC7" s="1012"/>
      <c r="ED7" s="992" t="s">
        <v>89</v>
      </c>
      <c r="EE7" s="992" t="s">
        <v>90</v>
      </c>
      <c r="EF7" s="992" t="s">
        <v>168</v>
      </c>
      <c r="EG7" s="992" t="s">
        <v>92</v>
      </c>
      <c r="EH7" s="992" t="s">
        <v>93</v>
      </c>
      <c r="EI7" s="992" t="s">
        <v>94</v>
      </c>
      <c r="EJ7" s="992" t="s">
        <v>151</v>
      </c>
      <c r="EK7" s="992" t="s">
        <v>95</v>
      </c>
      <c r="EM7" s="1002"/>
      <c r="EN7" s="1028" t="s">
        <v>87</v>
      </c>
      <c r="EO7" s="1010" t="s">
        <v>88</v>
      </c>
      <c r="EP7" s="1011"/>
      <c r="EQ7" s="1012"/>
      <c r="ER7" s="992" t="s">
        <v>89</v>
      </c>
      <c r="ES7" s="992" t="s">
        <v>90</v>
      </c>
      <c r="ET7" s="992" t="s">
        <v>168</v>
      </c>
      <c r="EU7" s="992" t="s">
        <v>92</v>
      </c>
      <c r="EV7" s="992" t="s">
        <v>93</v>
      </c>
      <c r="EW7" s="992" t="s">
        <v>94</v>
      </c>
      <c r="EX7" s="992" t="s">
        <v>151</v>
      </c>
      <c r="EY7" s="992" t="s">
        <v>95</v>
      </c>
      <c r="FA7" s="1002"/>
      <c r="FB7" s="1028" t="s">
        <v>87</v>
      </c>
      <c r="FC7" s="1010" t="s">
        <v>88</v>
      </c>
      <c r="FD7" s="1011"/>
      <c r="FE7" s="1012"/>
      <c r="FF7" s="992" t="s">
        <v>89</v>
      </c>
      <c r="FG7" s="992" t="s">
        <v>90</v>
      </c>
      <c r="FH7" s="992" t="s">
        <v>168</v>
      </c>
      <c r="FI7" s="992" t="s">
        <v>92</v>
      </c>
      <c r="FJ7" s="992" t="s">
        <v>93</v>
      </c>
      <c r="FK7" s="992" t="s">
        <v>94</v>
      </c>
      <c r="FL7" s="992" t="s">
        <v>151</v>
      </c>
      <c r="FM7" s="992" t="s">
        <v>95</v>
      </c>
      <c r="FO7" s="1002"/>
      <c r="FP7" s="1028" t="s">
        <v>87</v>
      </c>
      <c r="FQ7" s="1010" t="s">
        <v>88</v>
      </c>
      <c r="FR7" s="1011"/>
      <c r="FS7" s="1012"/>
      <c r="FT7" s="992" t="s">
        <v>89</v>
      </c>
      <c r="FU7" s="992" t="s">
        <v>90</v>
      </c>
      <c r="FV7" s="992" t="s">
        <v>168</v>
      </c>
      <c r="FW7" s="992" t="s">
        <v>92</v>
      </c>
      <c r="FX7" s="992" t="s">
        <v>93</v>
      </c>
      <c r="FY7" s="992" t="s">
        <v>94</v>
      </c>
      <c r="FZ7" s="992" t="s">
        <v>151</v>
      </c>
      <c r="GA7" s="992" t="s">
        <v>95</v>
      </c>
      <c r="GC7" s="1002"/>
      <c r="GD7" s="1028" t="s">
        <v>87</v>
      </c>
      <c r="GE7" s="1010" t="s">
        <v>88</v>
      </c>
      <c r="GF7" s="1011"/>
      <c r="GG7" s="1012"/>
      <c r="GH7" s="992" t="s">
        <v>89</v>
      </c>
      <c r="GI7" s="992" t="s">
        <v>90</v>
      </c>
      <c r="GJ7" s="992" t="s">
        <v>168</v>
      </c>
      <c r="GK7" s="992" t="s">
        <v>92</v>
      </c>
      <c r="GL7" s="992" t="s">
        <v>93</v>
      </c>
      <c r="GM7" s="992" t="s">
        <v>94</v>
      </c>
      <c r="GN7" s="992" t="s">
        <v>151</v>
      </c>
      <c r="GO7" s="992" t="s">
        <v>95</v>
      </c>
      <c r="GQ7" s="1002"/>
      <c r="GR7" s="1028" t="s">
        <v>87</v>
      </c>
      <c r="GS7" s="1010" t="s">
        <v>88</v>
      </c>
      <c r="GT7" s="1011"/>
      <c r="GU7" s="1012"/>
      <c r="GV7" s="992" t="s">
        <v>89</v>
      </c>
      <c r="GW7" s="992" t="s">
        <v>90</v>
      </c>
      <c r="GX7" s="992" t="s">
        <v>168</v>
      </c>
      <c r="GY7" s="992" t="s">
        <v>92</v>
      </c>
      <c r="GZ7" s="992" t="s">
        <v>93</v>
      </c>
      <c r="HA7" s="992" t="s">
        <v>94</v>
      </c>
      <c r="HB7" s="992" t="s">
        <v>151</v>
      </c>
      <c r="HC7" s="992" t="s">
        <v>95</v>
      </c>
      <c r="HE7" s="1002"/>
      <c r="HF7" s="1028" t="s">
        <v>87</v>
      </c>
      <c r="HG7" s="1010" t="s">
        <v>88</v>
      </c>
      <c r="HH7" s="1011"/>
      <c r="HI7" s="1012"/>
      <c r="HJ7" s="992" t="s">
        <v>89</v>
      </c>
      <c r="HK7" s="992" t="s">
        <v>90</v>
      </c>
      <c r="HL7" s="992" t="s">
        <v>168</v>
      </c>
      <c r="HM7" s="992" t="s">
        <v>92</v>
      </c>
      <c r="HN7" s="992" t="s">
        <v>93</v>
      </c>
      <c r="HO7" s="992" t="s">
        <v>94</v>
      </c>
      <c r="HP7" s="992" t="s">
        <v>151</v>
      </c>
      <c r="HQ7" s="992" t="s">
        <v>95</v>
      </c>
      <c r="HS7" s="1002"/>
      <c r="HT7" s="1028" t="s">
        <v>87</v>
      </c>
      <c r="HU7" s="1010" t="s">
        <v>88</v>
      </c>
      <c r="HV7" s="1011"/>
      <c r="HW7" s="1012"/>
      <c r="HX7" s="992" t="s">
        <v>89</v>
      </c>
      <c r="HY7" s="992" t="s">
        <v>90</v>
      </c>
      <c r="HZ7" s="992" t="s">
        <v>168</v>
      </c>
      <c r="IA7" s="992" t="s">
        <v>92</v>
      </c>
      <c r="IB7" s="992" t="s">
        <v>93</v>
      </c>
      <c r="IC7" s="992" t="s">
        <v>94</v>
      </c>
      <c r="ID7" s="992" t="s">
        <v>151</v>
      </c>
      <c r="IE7" s="992" t="s">
        <v>95</v>
      </c>
    </row>
    <row r="8" spans="1:239" ht="21.75" customHeight="1">
      <c r="A8" s="998"/>
      <c r="B8" s="999"/>
      <c r="C8" s="1002"/>
      <c r="D8" s="1028"/>
      <c r="E8" s="1013" t="s">
        <v>25</v>
      </c>
      <c r="F8" s="1003" t="s">
        <v>6</v>
      </c>
      <c r="G8" s="1004"/>
      <c r="H8" s="992"/>
      <c r="I8" s="992"/>
      <c r="J8" s="992"/>
      <c r="K8" s="992"/>
      <c r="L8" s="992"/>
      <c r="M8" s="992"/>
      <c r="N8" s="992"/>
      <c r="O8" s="992"/>
      <c r="P8" s="127"/>
      <c r="Q8" s="1002"/>
      <c r="R8" s="1028"/>
      <c r="S8" s="1013" t="s">
        <v>25</v>
      </c>
      <c r="T8" s="1003" t="s">
        <v>6</v>
      </c>
      <c r="U8" s="1004"/>
      <c r="V8" s="992"/>
      <c r="W8" s="992"/>
      <c r="X8" s="992"/>
      <c r="Y8" s="992"/>
      <c r="Z8" s="992"/>
      <c r="AA8" s="992"/>
      <c r="AB8" s="992"/>
      <c r="AC8" s="992"/>
      <c r="AE8" s="1002"/>
      <c r="AF8" s="1028"/>
      <c r="AG8" s="1013" t="s">
        <v>25</v>
      </c>
      <c r="AH8" s="1003" t="s">
        <v>6</v>
      </c>
      <c r="AI8" s="1004"/>
      <c r="AJ8" s="992"/>
      <c r="AK8" s="992"/>
      <c r="AL8" s="992"/>
      <c r="AM8" s="992"/>
      <c r="AN8" s="992"/>
      <c r="AO8" s="992"/>
      <c r="AP8" s="992"/>
      <c r="AQ8" s="992"/>
      <c r="AS8" s="1002"/>
      <c r="AT8" s="1028"/>
      <c r="AU8" s="1013" t="s">
        <v>25</v>
      </c>
      <c r="AV8" s="1003" t="s">
        <v>6</v>
      </c>
      <c r="AW8" s="1004"/>
      <c r="AX8" s="992"/>
      <c r="AY8" s="992"/>
      <c r="AZ8" s="992"/>
      <c r="BA8" s="992"/>
      <c r="BB8" s="992"/>
      <c r="BC8" s="992"/>
      <c r="BD8" s="992"/>
      <c r="BE8" s="992"/>
      <c r="BG8" s="1002"/>
      <c r="BH8" s="1028"/>
      <c r="BI8" s="1013" t="s">
        <v>25</v>
      </c>
      <c r="BJ8" s="1003" t="s">
        <v>6</v>
      </c>
      <c r="BK8" s="1004"/>
      <c r="BL8" s="992"/>
      <c r="BM8" s="992"/>
      <c r="BN8" s="992"/>
      <c r="BO8" s="992"/>
      <c r="BP8" s="992"/>
      <c r="BQ8" s="992"/>
      <c r="BR8" s="992"/>
      <c r="BS8" s="992"/>
      <c r="BU8" s="1002"/>
      <c r="BV8" s="1028"/>
      <c r="BW8" s="1013" t="s">
        <v>25</v>
      </c>
      <c r="BX8" s="1003" t="s">
        <v>6</v>
      </c>
      <c r="BY8" s="1004"/>
      <c r="BZ8" s="992"/>
      <c r="CA8" s="992"/>
      <c r="CB8" s="992"/>
      <c r="CC8" s="992"/>
      <c r="CD8" s="992"/>
      <c r="CE8" s="992"/>
      <c r="CF8" s="992"/>
      <c r="CG8" s="992"/>
      <c r="CI8" s="1002"/>
      <c r="CJ8" s="1028"/>
      <c r="CK8" s="1013" t="s">
        <v>25</v>
      </c>
      <c r="CL8" s="1003" t="s">
        <v>6</v>
      </c>
      <c r="CM8" s="1004"/>
      <c r="CN8" s="992"/>
      <c r="CO8" s="992"/>
      <c r="CP8" s="992"/>
      <c r="CQ8" s="992"/>
      <c r="CR8" s="992"/>
      <c r="CS8" s="992"/>
      <c r="CT8" s="992"/>
      <c r="CU8" s="992"/>
      <c r="CW8" s="1002"/>
      <c r="CX8" s="1028"/>
      <c r="CY8" s="1013" t="s">
        <v>25</v>
      </c>
      <c r="CZ8" s="1003" t="s">
        <v>6</v>
      </c>
      <c r="DA8" s="1004"/>
      <c r="DB8" s="992"/>
      <c r="DC8" s="992"/>
      <c r="DD8" s="992"/>
      <c r="DE8" s="992"/>
      <c r="DF8" s="992"/>
      <c r="DG8" s="992"/>
      <c r="DH8" s="992"/>
      <c r="DI8" s="992"/>
      <c r="DK8" s="1002"/>
      <c r="DL8" s="1028"/>
      <c r="DM8" s="1013" t="s">
        <v>25</v>
      </c>
      <c r="DN8" s="1003" t="s">
        <v>6</v>
      </c>
      <c r="DO8" s="1004"/>
      <c r="DP8" s="992"/>
      <c r="DQ8" s="992"/>
      <c r="DR8" s="992"/>
      <c r="DS8" s="992"/>
      <c r="DT8" s="992"/>
      <c r="DU8" s="992"/>
      <c r="DV8" s="992"/>
      <c r="DW8" s="992"/>
      <c r="DY8" s="1002"/>
      <c r="DZ8" s="1028"/>
      <c r="EA8" s="1013" t="s">
        <v>25</v>
      </c>
      <c r="EB8" s="1003" t="s">
        <v>6</v>
      </c>
      <c r="EC8" s="1004"/>
      <c r="ED8" s="992"/>
      <c r="EE8" s="992"/>
      <c r="EF8" s="992"/>
      <c r="EG8" s="992"/>
      <c r="EH8" s="992"/>
      <c r="EI8" s="992"/>
      <c r="EJ8" s="992"/>
      <c r="EK8" s="992"/>
      <c r="EM8" s="1002"/>
      <c r="EN8" s="1028"/>
      <c r="EO8" s="1013" t="s">
        <v>25</v>
      </c>
      <c r="EP8" s="1003" t="s">
        <v>6</v>
      </c>
      <c r="EQ8" s="1004"/>
      <c r="ER8" s="992"/>
      <c r="ES8" s="992"/>
      <c r="ET8" s="992"/>
      <c r="EU8" s="992"/>
      <c r="EV8" s="992"/>
      <c r="EW8" s="992"/>
      <c r="EX8" s="992"/>
      <c r="EY8" s="992"/>
      <c r="FA8" s="1002"/>
      <c r="FB8" s="1028"/>
      <c r="FC8" s="1013" t="s">
        <v>25</v>
      </c>
      <c r="FD8" s="1003" t="s">
        <v>6</v>
      </c>
      <c r="FE8" s="1004"/>
      <c r="FF8" s="992"/>
      <c r="FG8" s="992"/>
      <c r="FH8" s="992"/>
      <c r="FI8" s="992"/>
      <c r="FJ8" s="992"/>
      <c r="FK8" s="992"/>
      <c r="FL8" s="992"/>
      <c r="FM8" s="992"/>
      <c r="FO8" s="1002"/>
      <c r="FP8" s="1028"/>
      <c r="FQ8" s="1013" t="s">
        <v>25</v>
      </c>
      <c r="FR8" s="1003" t="s">
        <v>6</v>
      </c>
      <c r="FS8" s="1004"/>
      <c r="FT8" s="992"/>
      <c r="FU8" s="992"/>
      <c r="FV8" s="992"/>
      <c r="FW8" s="992"/>
      <c r="FX8" s="992"/>
      <c r="FY8" s="992"/>
      <c r="FZ8" s="992"/>
      <c r="GA8" s="992"/>
      <c r="GC8" s="1002"/>
      <c r="GD8" s="1028"/>
      <c r="GE8" s="1013" t="s">
        <v>25</v>
      </c>
      <c r="GF8" s="1003" t="s">
        <v>6</v>
      </c>
      <c r="GG8" s="1004"/>
      <c r="GH8" s="992"/>
      <c r="GI8" s="992"/>
      <c r="GJ8" s="992"/>
      <c r="GK8" s="992"/>
      <c r="GL8" s="992"/>
      <c r="GM8" s="992"/>
      <c r="GN8" s="992"/>
      <c r="GO8" s="992"/>
      <c r="GQ8" s="1002"/>
      <c r="GR8" s="1028"/>
      <c r="GS8" s="1013" t="s">
        <v>25</v>
      </c>
      <c r="GT8" s="1003" t="s">
        <v>6</v>
      </c>
      <c r="GU8" s="1004"/>
      <c r="GV8" s="992"/>
      <c r="GW8" s="992"/>
      <c r="GX8" s="992"/>
      <c r="GY8" s="992"/>
      <c r="GZ8" s="992"/>
      <c r="HA8" s="992"/>
      <c r="HB8" s="992"/>
      <c r="HC8" s="992"/>
      <c r="HE8" s="1002"/>
      <c r="HF8" s="1028"/>
      <c r="HG8" s="1013" t="s">
        <v>25</v>
      </c>
      <c r="HH8" s="1003" t="s">
        <v>6</v>
      </c>
      <c r="HI8" s="1004"/>
      <c r="HJ8" s="992"/>
      <c r="HK8" s="992"/>
      <c r="HL8" s="992"/>
      <c r="HM8" s="992"/>
      <c r="HN8" s="992"/>
      <c r="HO8" s="992"/>
      <c r="HP8" s="992"/>
      <c r="HQ8" s="992"/>
      <c r="HS8" s="1002"/>
      <c r="HT8" s="1028"/>
      <c r="HU8" s="1013" t="s">
        <v>25</v>
      </c>
      <c r="HV8" s="1003" t="s">
        <v>6</v>
      </c>
      <c r="HW8" s="1004"/>
      <c r="HX8" s="992"/>
      <c r="HY8" s="992"/>
      <c r="HZ8" s="992"/>
      <c r="IA8" s="992"/>
      <c r="IB8" s="992"/>
      <c r="IC8" s="992"/>
      <c r="ID8" s="992"/>
      <c r="IE8" s="992"/>
    </row>
    <row r="9" spans="1:239" ht="39.75" customHeight="1">
      <c r="A9" s="1000"/>
      <c r="B9" s="1001"/>
      <c r="C9" s="1002"/>
      <c r="D9" s="1029"/>
      <c r="E9" s="993"/>
      <c r="F9" s="360" t="s">
        <v>96</v>
      </c>
      <c r="G9" s="359" t="s">
        <v>97</v>
      </c>
      <c r="H9" s="993"/>
      <c r="I9" s="993"/>
      <c r="J9" s="993"/>
      <c r="K9" s="993"/>
      <c r="L9" s="993"/>
      <c r="M9" s="993"/>
      <c r="N9" s="993"/>
      <c r="O9" s="993"/>
      <c r="P9" s="127"/>
      <c r="Q9" s="1002"/>
      <c r="R9" s="1029"/>
      <c r="S9" s="993"/>
      <c r="T9" s="360" t="s">
        <v>96</v>
      </c>
      <c r="U9" s="359" t="s">
        <v>97</v>
      </c>
      <c r="V9" s="993"/>
      <c r="W9" s="993"/>
      <c r="X9" s="993"/>
      <c r="Y9" s="993"/>
      <c r="Z9" s="993"/>
      <c r="AA9" s="993"/>
      <c r="AB9" s="993"/>
      <c r="AC9" s="993"/>
      <c r="AE9" s="1002"/>
      <c r="AF9" s="1029"/>
      <c r="AG9" s="993"/>
      <c r="AH9" s="360" t="s">
        <v>96</v>
      </c>
      <c r="AI9" s="359" t="s">
        <v>97</v>
      </c>
      <c r="AJ9" s="993"/>
      <c r="AK9" s="993"/>
      <c r="AL9" s="993"/>
      <c r="AM9" s="993"/>
      <c r="AN9" s="993"/>
      <c r="AO9" s="993"/>
      <c r="AP9" s="993"/>
      <c r="AQ9" s="993"/>
      <c r="AS9" s="1002"/>
      <c r="AT9" s="1029"/>
      <c r="AU9" s="993"/>
      <c r="AV9" s="360" t="s">
        <v>96</v>
      </c>
      <c r="AW9" s="359" t="s">
        <v>97</v>
      </c>
      <c r="AX9" s="993"/>
      <c r="AY9" s="993"/>
      <c r="AZ9" s="993"/>
      <c r="BA9" s="993"/>
      <c r="BB9" s="993"/>
      <c r="BC9" s="993"/>
      <c r="BD9" s="993"/>
      <c r="BE9" s="993"/>
      <c r="BG9" s="1002"/>
      <c r="BH9" s="1029"/>
      <c r="BI9" s="993"/>
      <c r="BJ9" s="360" t="s">
        <v>96</v>
      </c>
      <c r="BK9" s="359" t="s">
        <v>97</v>
      </c>
      <c r="BL9" s="993"/>
      <c r="BM9" s="993"/>
      <c r="BN9" s="993"/>
      <c r="BO9" s="993"/>
      <c r="BP9" s="993"/>
      <c r="BQ9" s="993"/>
      <c r="BR9" s="993"/>
      <c r="BS9" s="993"/>
      <c r="BU9" s="1002"/>
      <c r="BV9" s="1029"/>
      <c r="BW9" s="993"/>
      <c r="BX9" s="360" t="s">
        <v>96</v>
      </c>
      <c r="BY9" s="359" t="s">
        <v>97</v>
      </c>
      <c r="BZ9" s="993"/>
      <c r="CA9" s="993"/>
      <c r="CB9" s="993"/>
      <c r="CC9" s="993"/>
      <c r="CD9" s="993"/>
      <c r="CE9" s="993"/>
      <c r="CF9" s="993"/>
      <c r="CG9" s="993"/>
      <c r="CI9" s="1002"/>
      <c r="CJ9" s="1029"/>
      <c r="CK9" s="993"/>
      <c r="CL9" s="360" t="s">
        <v>96</v>
      </c>
      <c r="CM9" s="359" t="s">
        <v>97</v>
      </c>
      <c r="CN9" s="993"/>
      <c r="CO9" s="993"/>
      <c r="CP9" s="993"/>
      <c r="CQ9" s="993"/>
      <c r="CR9" s="993"/>
      <c r="CS9" s="993"/>
      <c r="CT9" s="993"/>
      <c r="CU9" s="993"/>
      <c r="CW9" s="1002"/>
      <c r="CX9" s="1029"/>
      <c r="CY9" s="993"/>
      <c r="CZ9" s="360" t="s">
        <v>96</v>
      </c>
      <c r="DA9" s="359" t="s">
        <v>97</v>
      </c>
      <c r="DB9" s="993"/>
      <c r="DC9" s="993"/>
      <c r="DD9" s="993"/>
      <c r="DE9" s="993"/>
      <c r="DF9" s="993"/>
      <c r="DG9" s="993"/>
      <c r="DH9" s="993"/>
      <c r="DI9" s="993"/>
      <c r="DK9" s="1002"/>
      <c r="DL9" s="1029"/>
      <c r="DM9" s="993"/>
      <c r="DN9" s="360" t="s">
        <v>96</v>
      </c>
      <c r="DO9" s="359" t="s">
        <v>97</v>
      </c>
      <c r="DP9" s="993"/>
      <c r="DQ9" s="993"/>
      <c r="DR9" s="993"/>
      <c r="DS9" s="993"/>
      <c r="DT9" s="993"/>
      <c r="DU9" s="993"/>
      <c r="DV9" s="993"/>
      <c r="DW9" s="993"/>
      <c r="DY9" s="1002"/>
      <c r="DZ9" s="1029"/>
      <c r="EA9" s="993"/>
      <c r="EB9" s="360" t="s">
        <v>96</v>
      </c>
      <c r="EC9" s="359" t="s">
        <v>97</v>
      </c>
      <c r="ED9" s="993"/>
      <c r="EE9" s="993"/>
      <c r="EF9" s="993"/>
      <c r="EG9" s="993"/>
      <c r="EH9" s="993"/>
      <c r="EI9" s="993"/>
      <c r="EJ9" s="993"/>
      <c r="EK9" s="993"/>
      <c r="EM9" s="1002"/>
      <c r="EN9" s="1029"/>
      <c r="EO9" s="993"/>
      <c r="EP9" s="360" t="s">
        <v>96</v>
      </c>
      <c r="EQ9" s="359" t="s">
        <v>97</v>
      </c>
      <c r="ER9" s="993"/>
      <c r="ES9" s="993"/>
      <c r="ET9" s="993"/>
      <c r="EU9" s="993"/>
      <c r="EV9" s="993"/>
      <c r="EW9" s="993"/>
      <c r="EX9" s="993"/>
      <c r="EY9" s="993"/>
      <c r="FA9" s="1002"/>
      <c r="FB9" s="1029"/>
      <c r="FC9" s="993"/>
      <c r="FD9" s="360" t="s">
        <v>96</v>
      </c>
      <c r="FE9" s="359" t="s">
        <v>97</v>
      </c>
      <c r="FF9" s="993"/>
      <c r="FG9" s="993"/>
      <c r="FH9" s="993"/>
      <c r="FI9" s="993"/>
      <c r="FJ9" s="993"/>
      <c r="FK9" s="993"/>
      <c r="FL9" s="993"/>
      <c r="FM9" s="993"/>
      <c r="FO9" s="1002"/>
      <c r="FP9" s="1029"/>
      <c r="FQ9" s="993"/>
      <c r="FR9" s="360" t="s">
        <v>96</v>
      </c>
      <c r="FS9" s="359" t="s">
        <v>97</v>
      </c>
      <c r="FT9" s="993"/>
      <c r="FU9" s="993"/>
      <c r="FV9" s="993"/>
      <c r="FW9" s="993"/>
      <c r="FX9" s="993"/>
      <c r="FY9" s="993"/>
      <c r="FZ9" s="993"/>
      <c r="GA9" s="993"/>
      <c r="GC9" s="1002"/>
      <c r="GD9" s="1029"/>
      <c r="GE9" s="993"/>
      <c r="GF9" s="360" t="s">
        <v>96</v>
      </c>
      <c r="GG9" s="359" t="s">
        <v>97</v>
      </c>
      <c r="GH9" s="993"/>
      <c r="GI9" s="993"/>
      <c r="GJ9" s="993"/>
      <c r="GK9" s="993"/>
      <c r="GL9" s="993"/>
      <c r="GM9" s="993"/>
      <c r="GN9" s="993"/>
      <c r="GO9" s="993"/>
      <c r="GQ9" s="1002"/>
      <c r="GR9" s="1029"/>
      <c r="GS9" s="993"/>
      <c r="GT9" s="360" t="s">
        <v>96</v>
      </c>
      <c r="GU9" s="359" t="s">
        <v>97</v>
      </c>
      <c r="GV9" s="993"/>
      <c r="GW9" s="993"/>
      <c r="GX9" s="993"/>
      <c r="GY9" s="993"/>
      <c r="GZ9" s="993"/>
      <c r="HA9" s="993"/>
      <c r="HB9" s="993"/>
      <c r="HC9" s="993"/>
      <c r="HE9" s="1002"/>
      <c r="HF9" s="1029"/>
      <c r="HG9" s="993"/>
      <c r="HH9" s="360" t="s">
        <v>96</v>
      </c>
      <c r="HI9" s="359" t="s">
        <v>97</v>
      </c>
      <c r="HJ9" s="993"/>
      <c r="HK9" s="993"/>
      <c r="HL9" s="993"/>
      <c r="HM9" s="993"/>
      <c r="HN9" s="993"/>
      <c r="HO9" s="993"/>
      <c r="HP9" s="993"/>
      <c r="HQ9" s="993"/>
      <c r="HS9" s="1002"/>
      <c r="HT9" s="1029"/>
      <c r="HU9" s="993"/>
      <c r="HV9" s="360" t="s">
        <v>96</v>
      </c>
      <c r="HW9" s="359" t="s">
        <v>97</v>
      </c>
      <c r="HX9" s="993"/>
      <c r="HY9" s="993"/>
      <c r="HZ9" s="993"/>
      <c r="IA9" s="993"/>
      <c r="IB9" s="993"/>
      <c r="IC9" s="993"/>
      <c r="ID9" s="993"/>
      <c r="IE9" s="993"/>
    </row>
    <row r="10" spans="1:239" s="416" customFormat="1" ht="11.25" customHeight="1">
      <c r="A10" s="1026" t="s">
        <v>28</v>
      </c>
      <c r="B10" s="1027"/>
      <c r="C10" s="414">
        <v>1</v>
      </c>
      <c r="D10" s="414">
        <v>2</v>
      </c>
      <c r="E10" s="414">
        <v>3</v>
      </c>
      <c r="F10" s="414">
        <v>4</v>
      </c>
      <c r="G10" s="414">
        <v>5</v>
      </c>
      <c r="H10" s="414">
        <v>6</v>
      </c>
      <c r="I10" s="414">
        <v>7</v>
      </c>
      <c r="J10" s="414">
        <v>8</v>
      </c>
      <c r="K10" s="414">
        <v>9</v>
      </c>
      <c r="L10" s="414">
        <v>10</v>
      </c>
      <c r="M10" s="414">
        <v>11</v>
      </c>
      <c r="N10" s="414">
        <v>12</v>
      </c>
      <c r="O10" s="414">
        <v>13</v>
      </c>
      <c r="P10" s="415"/>
      <c r="Q10" s="414">
        <v>1</v>
      </c>
      <c r="R10" s="414">
        <v>2</v>
      </c>
      <c r="S10" s="414">
        <v>3</v>
      </c>
      <c r="T10" s="414">
        <v>4</v>
      </c>
      <c r="U10" s="414">
        <v>5</v>
      </c>
      <c r="V10" s="414">
        <v>6</v>
      </c>
      <c r="W10" s="414">
        <v>7</v>
      </c>
      <c r="X10" s="414">
        <v>8</v>
      </c>
      <c r="Y10" s="414">
        <v>9</v>
      </c>
      <c r="Z10" s="414">
        <v>10</v>
      </c>
      <c r="AA10" s="414">
        <v>11</v>
      </c>
      <c r="AB10" s="414">
        <v>12</v>
      </c>
      <c r="AC10" s="414">
        <v>13</v>
      </c>
      <c r="AE10" s="414">
        <v>1</v>
      </c>
      <c r="AF10" s="414">
        <v>2</v>
      </c>
      <c r="AG10" s="414">
        <v>3</v>
      </c>
      <c r="AH10" s="414">
        <v>4</v>
      </c>
      <c r="AI10" s="414">
        <v>5</v>
      </c>
      <c r="AJ10" s="414">
        <v>6</v>
      </c>
      <c r="AK10" s="414">
        <v>7</v>
      </c>
      <c r="AL10" s="414">
        <v>8</v>
      </c>
      <c r="AM10" s="414">
        <v>9</v>
      </c>
      <c r="AN10" s="414">
        <v>10</v>
      </c>
      <c r="AO10" s="414">
        <v>11</v>
      </c>
      <c r="AP10" s="414">
        <v>12</v>
      </c>
      <c r="AQ10" s="414">
        <v>13</v>
      </c>
      <c r="AS10" s="414">
        <v>1</v>
      </c>
      <c r="AT10" s="414">
        <v>2</v>
      </c>
      <c r="AU10" s="414">
        <v>3</v>
      </c>
      <c r="AV10" s="414">
        <v>4</v>
      </c>
      <c r="AW10" s="414">
        <v>5</v>
      </c>
      <c r="AX10" s="414">
        <v>6</v>
      </c>
      <c r="AY10" s="414">
        <v>7</v>
      </c>
      <c r="AZ10" s="414">
        <v>8</v>
      </c>
      <c r="BA10" s="414">
        <v>9</v>
      </c>
      <c r="BB10" s="414">
        <v>10</v>
      </c>
      <c r="BC10" s="414">
        <v>11</v>
      </c>
      <c r="BD10" s="414">
        <v>12</v>
      </c>
      <c r="BE10" s="414">
        <v>13</v>
      </c>
      <c r="BG10" s="414">
        <v>1</v>
      </c>
      <c r="BH10" s="414">
        <v>2</v>
      </c>
      <c r="BI10" s="414">
        <v>3</v>
      </c>
      <c r="BJ10" s="414">
        <v>4</v>
      </c>
      <c r="BK10" s="414">
        <v>5</v>
      </c>
      <c r="BL10" s="414">
        <v>6</v>
      </c>
      <c r="BM10" s="414">
        <v>7</v>
      </c>
      <c r="BN10" s="414">
        <v>8</v>
      </c>
      <c r="BO10" s="414">
        <v>9</v>
      </c>
      <c r="BP10" s="414">
        <v>10</v>
      </c>
      <c r="BQ10" s="414">
        <v>11</v>
      </c>
      <c r="BR10" s="414">
        <v>12</v>
      </c>
      <c r="BS10" s="414">
        <v>13</v>
      </c>
      <c r="BU10" s="414">
        <v>1</v>
      </c>
      <c r="BV10" s="414">
        <v>2</v>
      </c>
      <c r="BW10" s="414">
        <v>3</v>
      </c>
      <c r="BX10" s="414">
        <v>4</v>
      </c>
      <c r="BY10" s="414">
        <v>5</v>
      </c>
      <c r="BZ10" s="414">
        <v>6</v>
      </c>
      <c r="CA10" s="414">
        <v>7</v>
      </c>
      <c r="CB10" s="414">
        <v>8</v>
      </c>
      <c r="CC10" s="414">
        <v>9</v>
      </c>
      <c r="CD10" s="414">
        <v>10</v>
      </c>
      <c r="CE10" s="414">
        <v>11</v>
      </c>
      <c r="CF10" s="414">
        <v>12</v>
      </c>
      <c r="CG10" s="414">
        <v>13</v>
      </c>
      <c r="CI10" s="414">
        <v>1</v>
      </c>
      <c r="CJ10" s="414">
        <v>2</v>
      </c>
      <c r="CK10" s="414">
        <v>3</v>
      </c>
      <c r="CL10" s="414">
        <v>4</v>
      </c>
      <c r="CM10" s="414">
        <v>5</v>
      </c>
      <c r="CN10" s="414">
        <v>6</v>
      </c>
      <c r="CO10" s="414">
        <v>7</v>
      </c>
      <c r="CP10" s="414">
        <v>8</v>
      </c>
      <c r="CQ10" s="414">
        <v>9</v>
      </c>
      <c r="CR10" s="414">
        <v>10</v>
      </c>
      <c r="CS10" s="414">
        <v>11</v>
      </c>
      <c r="CT10" s="414">
        <v>12</v>
      </c>
      <c r="CU10" s="414">
        <v>13</v>
      </c>
      <c r="CW10" s="414">
        <v>1</v>
      </c>
      <c r="CX10" s="414">
        <v>2</v>
      </c>
      <c r="CY10" s="414">
        <v>3</v>
      </c>
      <c r="CZ10" s="414">
        <v>4</v>
      </c>
      <c r="DA10" s="414">
        <v>5</v>
      </c>
      <c r="DB10" s="414">
        <v>6</v>
      </c>
      <c r="DC10" s="414">
        <v>7</v>
      </c>
      <c r="DD10" s="414">
        <v>8</v>
      </c>
      <c r="DE10" s="414">
        <v>9</v>
      </c>
      <c r="DF10" s="414">
        <v>10</v>
      </c>
      <c r="DG10" s="414">
        <v>11</v>
      </c>
      <c r="DH10" s="414">
        <v>12</v>
      </c>
      <c r="DI10" s="414">
        <v>13</v>
      </c>
      <c r="DK10" s="414">
        <v>1</v>
      </c>
      <c r="DL10" s="414">
        <v>2</v>
      </c>
      <c r="DM10" s="414">
        <v>3</v>
      </c>
      <c r="DN10" s="414">
        <v>4</v>
      </c>
      <c r="DO10" s="414">
        <v>5</v>
      </c>
      <c r="DP10" s="414">
        <v>6</v>
      </c>
      <c r="DQ10" s="414">
        <v>7</v>
      </c>
      <c r="DR10" s="414">
        <v>8</v>
      </c>
      <c r="DS10" s="414">
        <v>9</v>
      </c>
      <c r="DT10" s="414">
        <v>10</v>
      </c>
      <c r="DU10" s="414">
        <v>11</v>
      </c>
      <c r="DV10" s="414">
        <v>12</v>
      </c>
      <c r="DW10" s="414">
        <v>13</v>
      </c>
      <c r="DY10" s="414">
        <v>1</v>
      </c>
      <c r="DZ10" s="414">
        <v>2</v>
      </c>
      <c r="EA10" s="414">
        <v>3</v>
      </c>
      <c r="EB10" s="414">
        <v>4</v>
      </c>
      <c r="EC10" s="414">
        <v>5</v>
      </c>
      <c r="ED10" s="414">
        <v>6</v>
      </c>
      <c r="EE10" s="414">
        <v>7</v>
      </c>
      <c r="EF10" s="414">
        <v>8</v>
      </c>
      <c r="EG10" s="414">
        <v>9</v>
      </c>
      <c r="EH10" s="414">
        <v>10</v>
      </c>
      <c r="EI10" s="414">
        <v>11</v>
      </c>
      <c r="EJ10" s="414">
        <v>12</v>
      </c>
      <c r="EK10" s="414">
        <v>13</v>
      </c>
      <c r="EM10" s="414">
        <v>1</v>
      </c>
      <c r="EN10" s="414">
        <v>2</v>
      </c>
      <c r="EO10" s="414">
        <v>3</v>
      </c>
      <c r="EP10" s="414">
        <v>4</v>
      </c>
      <c r="EQ10" s="414">
        <v>5</v>
      </c>
      <c r="ER10" s="414">
        <v>6</v>
      </c>
      <c r="ES10" s="414">
        <v>7</v>
      </c>
      <c r="ET10" s="414">
        <v>8</v>
      </c>
      <c r="EU10" s="414">
        <v>9</v>
      </c>
      <c r="EV10" s="414">
        <v>10</v>
      </c>
      <c r="EW10" s="414">
        <v>11</v>
      </c>
      <c r="EX10" s="414">
        <v>12</v>
      </c>
      <c r="EY10" s="414">
        <v>13</v>
      </c>
      <c r="FA10" s="414">
        <v>1</v>
      </c>
      <c r="FB10" s="414">
        <v>2</v>
      </c>
      <c r="FC10" s="414">
        <v>3</v>
      </c>
      <c r="FD10" s="414">
        <v>4</v>
      </c>
      <c r="FE10" s="414">
        <v>5</v>
      </c>
      <c r="FF10" s="414">
        <v>6</v>
      </c>
      <c r="FG10" s="414">
        <v>7</v>
      </c>
      <c r="FH10" s="414">
        <v>8</v>
      </c>
      <c r="FI10" s="414">
        <v>9</v>
      </c>
      <c r="FJ10" s="414">
        <v>10</v>
      </c>
      <c r="FK10" s="414">
        <v>11</v>
      </c>
      <c r="FL10" s="414">
        <v>12</v>
      </c>
      <c r="FM10" s="414">
        <v>13</v>
      </c>
      <c r="FO10" s="414">
        <v>1</v>
      </c>
      <c r="FP10" s="414">
        <v>2</v>
      </c>
      <c r="FQ10" s="414">
        <v>3</v>
      </c>
      <c r="FR10" s="414">
        <v>4</v>
      </c>
      <c r="FS10" s="414">
        <v>5</v>
      </c>
      <c r="FT10" s="414">
        <v>6</v>
      </c>
      <c r="FU10" s="414">
        <v>7</v>
      </c>
      <c r="FV10" s="414">
        <v>8</v>
      </c>
      <c r="FW10" s="414">
        <v>9</v>
      </c>
      <c r="FX10" s="414">
        <v>10</v>
      </c>
      <c r="FY10" s="414">
        <v>11</v>
      </c>
      <c r="FZ10" s="414">
        <v>12</v>
      </c>
      <c r="GA10" s="414">
        <v>13</v>
      </c>
      <c r="GC10" s="414">
        <v>1</v>
      </c>
      <c r="GD10" s="414">
        <v>2</v>
      </c>
      <c r="GE10" s="414">
        <v>3</v>
      </c>
      <c r="GF10" s="414">
        <v>4</v>
      </c>
      <c r="GG10" s="414">
        <v>5</v>
      </c>
      <c r="GH10" s="414">
        <v>6</v>
      </c>
      <c r="GI10" s="414">
        <v>7</v>
      </c>
      <c r="GJ10" s="414">
        <v>8</v>
      </c>
      <c r="GK10" s="414">
        <v>9</v>
      </c>
      <c r="GL10" s="414">
        <v>10</v>
      </c>
      <c r="GM10" s="414">
        <v>11</v>
      </c>
      <c r="GN10" s="414">
        <v>12</v>
      </c>
      <c r="GO10" s="414">
        <v>13</v>
      </c>
      <c r="GQ10" s="414">
        <v>1</v>
      </c>
      <c r="GR10" s="414">
        <v>2</v>
      </c>
      <c r="GS10" s="414">
        <v>3</v>
      </c>
      <c r="GT10" s="414">
        <v>4</v>
      </c>
      <c r="GU10" s="414">
        <v>5</v>
      </c>
      <c r="GV10" s="414">
        <v>6</v>
      </c>
      <c r="GW10" s="414">
        <v>7</v>
      </c>
      <c r="GX10" s="414">
        <v>8</v>
      </c>
      <c r="GY10" s="414">
        <v>9</v>
      </c>
      <c r="GZ10" s="414">
        <v>10</v>
      </c>
      <c r="HA10" s="414">
        <v>11</v>
      </c>
      <c r="HB10" s="414">
        <v>12</v>
      </c>
      <c r="HC10" s="414">
        <v>13</v>
      </c>
      <c r="HE10" s="414">
        <v>1</v>
      </c>
      <c r="HF10" s="414">
        <v>2</v>
      </c>
      <c r="HG10" s="414">
        <v>3</v>
      </c>
      <c r="HH10" s="414">
        <v>4</v>
      </c>
      <c r="HI10" s="414">
        <v>5</v>
      </c>
      <c r="HJ10" s="414">
        <v>6</v>
      </c>
      <c r="HK10" s="414">
        <v>7</v>
      </c>
      <c r="HL10" s="414">
        <v>8</v>
      </c>
      <c r="HM10" s="414">
        <v>9</v>
      </c>
      <c r="HN10" s="414">
        <v>10</v>
      </c>
      <c r="HO10" s="414">
        <v>11</v>
      </c>
      <c r="HP10" s="414">
        <v>12</v>
      </c>
      <c r="HQ10" s="414">
        <v>13</v>
      </c>
      <c r="HS10" s="414">
        <v>1</v>
      </c>
      <c r="HT10" s="414">
        <v>2</v>
      </c>
      <c r="HU10" s="414">
        <v>3</v>
      </c>
      <c r="HV10" s="414">
        <v>4</v>
      </c>
      <c r="HW10" s="414">
        <v>5</v>
      </c>
      <c r="HX10" s="414">
        <v>6</v>
      </c>
      <c r="HY10" s="414">
        <v>7</v>
      </c>
      <c r="HZ10" s="414">
        <v>8</v>
      </c>
      <c r="IA10" s="414">
        <v>9</v>
      </c>
      <c r="IB10" s="414">
        <v>10</v>
      </c>
      <c r="IC10" s="414">
        <v>11</v>
      </c>
      <c r="ID10" s="414">
        <v>12</v>
      </c>
      <c r="IE10" s="414">
        <v>13</v>
      </c>
    </row>
    <row r="11" spans="1:239" ht="21" customHeight="1">
      <c r="A11" s="364" t="s">
        <v>0</v>
      </c>
      <c r="B11" s="365" t="s">
        <v>98</v>
      </c>
      <c r="C11" s="366">
        <f>D11+E11+H11+I11+J11+K11+L11+M11+N11+O11</f>
        <v>2492069337</v>
      </c>
      <c r="D11" s="367">
        <f>D12+D13</f>
        <v>308393060</v>
      </c>
      <c r="E11" s="367">
        <f>F11+G11</f>
        <v>28498574</v>
      </c>
      <c r="F11" s="367">
        <f aca="true" t="shared" si="5" ref="F11:O11">F12+F13</f>
        <v>0</v>
      </c>
      <c r="G11" s="367">
        <f t="shared" si="5"/>
        <v>28498574</v>
      </c>
      <c r="H11" s="367">
        <f t="shared" si="5"/>
        <v>232300</v>
      </c>
      <c r="I11" s="367">
        <f t="shared" si="5"/>
        <v>50500</v>
      </c>
      <c r="J11" s="367">
        <f t="shared" si="5"/>
        <v>1968493690</v>
      </c>
      <c r="K11" s="367">
        <f t="shared" si="5"/>
        <v>6932308</v>
      </c>
      <c r="L11" s="367">
        <f t="shared" si="5"/>
        <v>0</v>
      </c>
      <c r="M11" s="367">
        <f t="shared" si="5"/>
        <v>179468905</v>
      </c>
      <c r="N11" s="367">
        <f t="shared" si="5"/>
        <v>0</v>
      </c>
      <c r="O11" s="367">
        <f t="shared" si="5"/>
        <v>0</v>
      </c>
      <c r="P11" s="117"/>
      <c r="Q11" s="366">
        <f>R11+S11+V11+W11+X11+Y11+Z11+AA11+AB11+AC11</f>
        <v>89814279</v>
      </c>
      <c r="R11" s="367">
        <f>R12+R13</f>
        <v>11044093</v>
      </c>
      <c r="S11" s="367">
        <f>T11+U11</f>
        <v>0</v>
      </c>
      <c r="T11" s="367">
        <f aca="true" t="shared" si="6" ref="T11:AC11">T12+T13</f>
        <v>0</v>
      </c>
      <c r="U11" s="367">
        <f t="shared" si="6"/>
        <v>0</v>
      </c>
      <c r="V11" s="367">
        <f t="shared" si="6"/>
        <v>0</v>
      </c>
      <c r="W11" s="367">
        <f t="shared" si="6"/>
        <v>0</v>
      </c>
      <c r="X11" s="367">
        <f t="shared" si="6"/>
        <v>78452764</v>
      </c>
      <c r="Y11" s="367">
        <f t="shared" si="6"/>
        <v>317422</v>
      </c>
      <c r="Z11" s="367">
        <f t="shared" si="6"/>
        <v>0</v>
      </c>
      <c r="AA11" s="367">
        <f t="shared" si="6"/>
        <v>0</v>
      </c>
      <c r="AB11" s="367">
        <f t="shared" si="6"/>
        <v>0</v>
      </c>
      <c r="AC11" s="367">
        <f t="shared" si="6"/>
        <v>0</v>
      </c>
      <c r="AE11" s="366">
        <f>AF11+AG11+AJ11+AK11+AL11+AM11+AN11+AO11+AP11+AQ11</f>
        <v>361116252</v>
      </c>
      <c r="AF11" s="367">
        <f>AF12+AF13</f>
        <v>10956800</v>
      </c>
      <c r="AG11" s="367">
        <f>AH11+AI11</f>
        <v>1020162</v>
      </c>
      <c r="AH11" s="367">
        <f aca="true" t="shared" si="7" ref="AH11:AQ11">AH12+AH13</f>
        <v>0</v>
      </c>
      <c r="AI11" s="367">
        <f t="shared" si="7"/>
        <v>1020162</v>
      </c>
      <c r="AJ11" s="367">
        <f t="shared" si="7"/>
        <v>0</v>
      </c>
      <c r="AK11" s="367">
        <f t="shared" si="7"/>
        <v>0</v>
      </c>
      <c r="AL11" s="367">
        <f t="shared" si="7"/>
        <v>334624275</v>
      </c>
      <c r="AM11" s="367">
        <f t="shared" si="7"/>
        <v>2713354</v>
      </c>
      <c r="AN11" s="367">
        <f t="shared" si="7"/>
        <v>0</v>
      </c>
      <c r="AO11" s="367">
        <f t="shared" si="7"/>
        <v>11801661</v>
      </c>
      <c r="AP11" s="367">
        <f t="shared" si="7"/>
        <v>0</v>
      </c>
      <c r="AQ11" s="367">
        <f t="shared" si="7"/>
        <v>0</v>
      </c>
      <c r="AS11" s="366">
        <f>AT11+AU11+AX11+AY11+AZ11+BA11+BB11+BC11+BD11+BE11</f>
        <v>360384009</v>
      </c>
      <c r="AT11" s="367">
        <f>AT12+AT13</f>
        <v>11340000</v>
      </c>
      <c r="AU11" s="367">
        <f>AV11+AW11</f>
        <v>0</v>
      </c>
      <c r="AV11" s="367">
        <f aca="true" t="shared" si="8" ref="AV11:BE11">AV12+AV13</f>
        <v>0</v>
      </c>
      <c r="AW11" s="367">
        <f t="shared" si="8"/>
        <v>0</v>
      </c>
      <c r="AX11" s="367">
        <f t="shared" si="8"/>
        <v>0</v>
      </c>
      <c r="AY11" s="367">
        <f t="shared" si="8"/>
        <v>0</v>
      </c>
      <c r="AZ11" s="367">
        <f t="shared" si="8"/>
        <v>184807921</v>
      </c>
      <c r="BA11" s="367">
        <f t="shared" si="8"/>
        <v>2653590</v>
      </c>
      <c r="BB11" s="367">
        <f t="shared" si="8"/>
        <v>0</v>
      </c>
      <c r="BC11" s="367">
        <f t="shared" si="8"/>
        <v>161582498</v>
      </c>
      <c r="BD11" s="367">
        <f t="shared" si="8"/>
        <v>0</v>
      </c>
      <c r="BE11" s="367">
        <f t="shared" si="8"/>
        <v>0</v>
      </c>
      <c r="BG11" s="366">
        <f>BH11+BI11+BL11+BM11+BN11+BO11+BP11+BQ11+BR11+BS11</f>
        <v>355846848</v>
      </c>
      <c r="BH11" s="367">
        <f>BH12+BH13</f>
        <v>137825225</v>
      </c>
      <c r="BI11" s="367">
        <f>BJ11+BK11</f>
        <v>9390974</v>
      </c>
      <c r="BJ11" s="367">
        <f aca="true" t="shared" si="9" ref="BJ11:BS11">BJ12+BJ13</f>
        <v>0</v>
      </c>
      <c r="BK11" s="367">
        <f t="shared" si="9"/>
        <v>9390974</v>
      </c>
      <c r="BL11" s="367">
        <f t="shared" si="9"/>
        <v>0</v>
      </c>
      <c r="BM11" s="367">
        <f t="shared" si="9"/>
        <v>0</v>
      </c>
      <c r="BN11" s="367">
        <f t="shared" si="9"/>
        <v>208602268</v>
      </c>
      <c r="BO11" s="367">
        <f t="shared" si="9"/>
        <v>0</v>
      </c>
      <c r="BP11" s="367">
        <f t="shared" si="9"/>
        <v>0</v>
      </c>
      <c r="BQ11" s="367">
        <f t="shared" si="9"/>
        <v>28381</v>
      </c>
      <c r="BR11" s="367">
        <f t="shared" si="9"/>
        <v>0</v>
      </c>
      <c r="BS11" s="367">
        <f t="shared" si="9"/>
        <v>0</v>
      </c>
      <c r="BU11" s="366">
        <f>BV11+BW11+BZ11+CA11+CB11+CC11+CD11+CE11+CF11+CG11</f>
        <v>116471880</v>
      </c>
      <c r="BV11" s="367">
        <f>BV12+BV13</f>
        <v>42297212</v>
      </c>
      <c r="BW11" s="367">
        <f>BX11+BY11</f>
        <v>13704779</v>
      </c>
      <c r="BX11" s="367">
        <f aca="true" t="shared" si="10" ref="BX11:CG11">BX12+BX13</f>
        <v>0</v>
      </c>
      <c r="BY11" s="367">
        <f t="shared" si="10"/>
        <v>13704779</v>
      </c>
      <c r="BZ11" s="367">
        <f t="shared" si="10"/>
        <v>0</v>
      </c>
      <c r="CA11" s="367">
        <f t="shared" si="10"/>
        <v>0</v>
      </c>
      <c r="CB11" s="367">
        <f t="shared" si="10"/>
        <v>60240287</v>
      </c>
      <c r="CC11" s="367">
        <f t="shared" si="10"/>
        <v>0</v>
      </c>
      <c r="CD11" s="367">
        <f t="shared" si="10"/>
        <v>0</v>
      </c>
      <c r="CE11" s="367">
        <f t="shared" si="10"/>
        <v>229602</v>
      </c>
      <c r="CF11" s="367">
        <f t="shared" si="10"/>
        <v>0</v>
      </c>
      <c r="CG11" s="367">
        <f t="shared" si="10"/>
        <v>0</v>
      </c>
      <c r="CI11" s="366">
        <f>CJ11+CK11+CN11+CO11+CP11+CQ11+CR11+CS11+CT11+CU11</f>
        <v>620564777</v>
      </c>
      <c r="CJ11" s="367">
        <f>CJ12+CJ13</f>
        <v>0</v>
      </c>
      <c r="CK11" s="367">
        <f>CL11+CM11</f>
        <v>0</v>
      </c>
      <c r="CL11" s="367">
        <f aca="true" t="shared" si="11" ref="CL11:CU11">CL12+CL13</f>
        <v>0</v>
      </c>
      <c r="CM11" s="367">
        <f t="shared" si="11"/>
        <v>0</v>
      </c>
      <c r="CN11" s="367">
        <f t="shared" si="11"/>
        <v>232300</v>
      </c>
      <c r="CO11" s="367">
        <f t="shared" si="11"/>
        <v>0</v>
      </c>
      <c r="CP11" s="367">
        <f t="shared" si="11"/>
        <v>620332477</v>
      </c>
      <c r="CQ11" s="367">
        <f t="shared" si="11"/>
        <v>0</v>
      </c>
      <c r="CR11" s="367">
        <f t="shared" si="11"/>
        <v>0</v>
      </c>
      <c r="CS11" s="367">
        <f t="shared" si="11"/>
        <v>0</v>
      </c>
      <c r="CT11" s="367">
        <f t="shared" si="11"/>
        <v>0</v>
      </c>
      <c r="CU11" s="367">
        <f t="shared" si="11"/>
        <v>0</v>
      </c>
      <c r="CW11" s="366">
        <f>CX11+CY11+DB11+DC11+DD11+DE11+DF11+DG11+DH11+DI11</f>
        <v>0</v>
      </c>
      <c r="CX11" s="367">
        <f>CX12+CX13</f>
        <v>0</v>
      </c>
      <c r="CY11" s="367">
        <f>CZ11+DA11</f>
        <v>0</v>
      </c>
      <c r="CZ11" s="367">
        <f aca="true" t="shared" si="12" ref="CZ11:DI11">CZ12+CZ13</f>
        <v>0</v>
      </c>
      <c r="DA11" s="367">
        <f t="shared" si="12"/>
        <v>0</v>
      </c>
      <c r="DB11" s="367">
        <f t="shared" si="12"/>
        <v>0</v>
      </c>
      <c r="DC11" s="367">
        <f t="shared" si="12"/>
        <v>0</v>
      </c>
      <c r="DD11" s="367">
        <f t="shared" si="12"/>
        <v>0</v>
      </c>
      <c r="DE11" s="367">
        <f t="shared" si="12"/>
        <v>0</v>
      </c>
      <c r="DF11" s="367">
        <f t="shared" si="12"/>
        <v>0</v>
      </c>
      <c r="DG11" s="367">
        <f t="shared" si="12"/>
        <v>0</v>
      </c>
      <c r="DH11" s="367">
        <f t="shared" si="12"/>
        <v>0</v>
      </c>
      <c r="DI11" s="367">
        <f t="shared" si="12"/>
        <v>0</v>
      </c>
      <c r="DK11" s="366">
        <f>DL11+DM11+DP11+DQ11+DR11+DS11+DT11+DU11+DV11+DW11</f>
        <v>155759838</v>
      </c>
      <c r="DL11" s="367">
        <f>DL12+DL13</f>
        <v>5956753</v>
      </c>
      <c r="DM11" s="367">
        <f>DN11+DO11</f>
        <v>1293000</v>
      </c>
      <c r="DN11" s="367">
        <f aca="true" t="shared" si="13" ref="DN11:DW11">DN12+DN13</f>
        <v>0</v>
      </c>
      <c r="DO11" s="367">
        <f t="shared" si="13"/>
        <v>1293000</v>
      </c>
      <c r="DP11" s="367">
        <f t="shared" si="13"/>
        <v>0</v>
      </c>
      <c r="DQ11" s="367">
        <f t="shared" si="13"/>
        <v>0</v>
      </c>
      <c r="DR11" s="367">
        <f t="shared" si="13"/>
        <v>148460606</v>
      </c>
      <c r="DS11" s="367">
        <f t="shared" si="13"/>
        <v>0</v>
      </c>
      <c r="DT11" s="367">
        <f t="shared" si="13"/>
        <v>0</v>
      </c>
      <c r="DU11" s="367">
        <f t="shared" si="13"/>
        <v>49479</v>
      </c>
      <c r="DV11" s="367">
        <f t="shared" si="13"/>
        <v>0</v>
      </c>
      <c r="DW11" s="367">
        <f t="shared" si="13"/>
        <v>0</v>
      </c>
      <c r="DY11" s="366">
        <f>DZ11+EA11+ED11+EE11+EF11+EG11+EH11+EI11+EJ11+EK11</f>
        <v>87115279</v>
      </c>
      <c r="DZ11" s="367">
        <f>DZ12+DZ13</f>
        <v>57414059</v>
      </c>
      <c r="EA11" s="367">
        <f>EB11+EC11</f>
        <v>177935</v>
      </c>
      <c r="EB11" s="367">
        <f aca="true" t="shared" si="14" ref="EB11:EK11">EB12+EB13</f>
        <v>0</v>
      </c>
      <c r="EC11" s="367">
        <f t="shared" si="14"/>
        <v>177935</v>
      </c>
      <c r="ED11" s="367">
        <f t="shared" si="14"/>
        <v>0</v>
      </c>
      <c r="EE11" s="367">
        <f t="shared" si="14"/>
        <v>0</v>
      </c>
      <c r="EF11" s="367">
        <f t="shared" si="14"/>
        <v>23276302</v>
      </c>
      <c r="EG11" s="367">
        <f t="shared" si="14"/>
        <v>469699</v>
      </c>
      <c r="EH11" s="367">
        <f t="shared" si="14"/>
        <v>0</v>
      </c>
      <c r="EI11" s="367">
        <f t="shared" si="14"/>
        <v>5777284</v>
      </c>
      <c r="EJ11" s="367">
        <f t="shared" si="14"/>
        <v>0</v>
      </c>
      <c r="EK11" s="367">
        <f t="shared" si="14"/>
        <v>0</v>
      </c>
      <c r="EM11" s="366">
        <f>EN11+EO11+ER11+ES11+ET11+EU11+EV11+EW11+EX11+EY11</f>
        <v>3698803</v>
      </c>
      <c r="EN11" s="367">
        <f>EN12+EN13</f>
        <v>318252</v>
      </c>
      <c r="EO11" s="367">
        <f>EP11+EQ11</f>
        <v>2692966</v>
      </c>
      <c r="EP11" s="367">
        <f aca="true" t="shared" si="15" ref="EP11:EY11">EP12+EP13</f>
        <v>0</v>
      </c>
      <c r="EQ11" s="367">
        <f t="shared" si="15"/>
        <v>2692966</v>
      </c>
      <c r="ER11" s="367">
        <f t="shared" si="15"/>
        <v>0</v>
      </c>
      <c r="ES11" s="367">
        <f t="shared" si="15"/>
        <v>50500</v>
      </c>
      <c r="ET11" s="367">
        <f t="shared" si="15"/>
        <v>637085</v>
      </c>
      <c r="EU11" s="367">
        <f t="shared" si="15"/>
        <v>0</v>
      </c>
      <c r="EV11" s="367">
        <f t="shared" si="15"/>
        <v>0</v>
      </c>
      <c r="EW11" s="367">
        <f t="shared" si="15"/>
        <v>0</v>
      </c>
      <c r="EX11" s="367">
        <f t="shared" si="15"/>
        <v>0</v>
      </c>
      <c r="EY11" s="367">
        <f t="shared" si="15"/>
        <v>0</v>
      </c>
      <c r="FA11" s="366">
        <f>FB11+FC11+FF11+FG11+FH11+FI11+FJ11+FK11+FL11+FM11</f>
        <v>218758</v>
      </c>
      <c r="FB11" s="367">
        <f>FB12+FB13</f>
        <v>0</v>
      </c>
      <c r="FC11" s="367">
        <f>FD11+FE11</f>
        <v>218758</v>
      </c>
      <c r="FD11" s="367">
        <f aca="true" t="shared" si="16" ref="FD11:FM11">FD12+FD13</f>
        <v>0</v>
      </c>
      <c r="FE11" s="367">
        <f t="shared" si="16"/>
        <v>218758</v>
      </c>
      <c r="FF11" s="367">
        <f t="shared" si="16"/>
        <v>0</v>
      </c>
      <c r="FG11" s="367">
        <f t="shared" si="16"/>
        <v>0</v>
      </c>
      <c r="FH11" s="367">
        <f t="shared" si="16"/>
        <v>0</v>
      </c>
      <c r="FI11" s="367">
        <f t="shared" si="16"/>
        <v>0</v>
      </c>
      <c r="FJ11" s="367">
        <f t="shared" si="16"/>
        <v>0</v>
      </c>
      <c r="FK11" s="367">
        <f t="shared" si="16"/>
        <v>0</v>
      </c>
      <c r="FL11" s="367">
        <f t="shared" si="16"/>
        <v>0</v>
      </c>
      <c r="FM11" s="367">
        <f t="shared" si="16"/>
        <v>0</v>
      </c>
      <c r="FO11" s="366">
        <f>FP11+FQ11+FT11+FU11+FV11+FW11+FX11+FY11+FZ11+GA11</f>
        <v>341078614</v>
      </c>
      <c r="FP11" s="367">
        <f>FP12+FP13</f>
        <v>31240666</v>
      </c>
      <c r="FQ11" s="367">
        <f>FR11+FS11</f>
        <v>0</v>
      </c>
      <c r="FR11" s="367">
        <f aca="true" t="shared" si="17" ref="FR11:GA11">FR12+FR13</f>
        <v>0</v>
      </c>
      <c r="FS11" s="367">
        <f t="shared" si="17"/>
        <v>0</v>
      </c>
      <c r="FT11" s="367">
        <f t="shared" si="17"/>
        <v>0</v>
      </c>
      <c r="FU11" s="367">
        <f t="shared" si="17"/>
        <v>0</v>
      </c>
      <c r="FV11" s="367">
        <f t="shared" si="17"/>
        <v>309059705</v>
      </c>
      <c r="FW11" s="367">
        <f t="shared" si="17"/>
        <v>778243</v>
      </c>
      <c r="FX11" s="367">
        <f t="shared" si="17"/>
        <v>0</v>
      </c>
      <c r="FY11" s="367">
        <f t="shared" si="17"/>
        <v>0</v>
      </c>
      <c r="FZ11" s="367">
        <f t="shared" si="17"/>
        <v>0</v>
      </c>
      <c r="GA11" s="367">
        <f t="shared" si="17"/>
        <v>0</v>
      </c>
      <c r="GC11" s="366">
        <f>GD11+GE11+GH11+GI11+GJ11+GK11+GL11+GM11+GN11+GO11</f>
        <v>0</v>
      </c>
      <c r="GD11" s="367">
        <f>GD12+GD13</f>
        <v>0</v>
      </c>
      <c r="GE11" s="367">
        <f>GF11+GG11</f>
        <v>0</v>
      </c>
      <c r="GF11" s="367">
        <f aca="true" t="shared" si="18" ref="GF11:GO11">GF12+GF13</f>
        <v>0</v>
      </c>
      <c r="GG11" s="367">
        <f t="shared" si="18"/>
        <v>0</v>
      </c>
      <c r="GH11" s="367">
        <f t="shared" si="18"/>
        <v>0</v>
      </c>
      <c r="GI11" s="367">
        <f t="shared" si="18"/>
        <v>0</v>
      </c>
      <c r="GJ11" s="367">
        <f t="shared" si="18"/>
        <v>0</v>
      </c>
      <c r="GK11" s="367">
        <f t="shared" si="18"/>
        <v>0</v>
      </c>
      <c r="GL11" s="367">
        <f t="shared" si="18"/>
        <v>0</v>
      </c>
      <c r="GM11" s="367">
        <f t="shared" si="18"/>
        <v>0</v>
      </c>
      <c r="GN11" s="367">
        <f t="shared" si="18"/>
        <v>0</v>
      </c>
      <c r="GO11" s="367">
        <f t="shared" si="18"/>
        <v>0</v>
      </c>
      <c r="GQ11" s="366">
        <f>GR11+GS11+GV11+GW11+GX11+GY11+GZ11+HA11+HB11+HC11</f>
        <v>0</v>
      </c>
      <c r="GR11" s="367">
        <f>GR12+GR13</f>
        <v>0</v>
      </c>
      <c r="GS11" s="367">
        <f>GT11+GU11</f>
        <v>0</v>
      </c>
      <c r="GT11" s="367">
        <f aca="true" t="shared" si="19" ref="GT11:HC11">GT12+GT13</f>
        <v>0</v>
      </c>
      <c r="GU11" s="367">
        <f t="shared" si="19"/>
        <v>0</v>
      </c>
      <c r="GV11" s="367">
        <f t="shared" si="19"/>
        <v>0</v>
      </c>
      <c r="GW11" s="367">
        <f t="shared" si="19"/>
        <v>0</v>
      </c>
      <c r="GX11" s="367">
        <f t="shared" si="19"/>
        <v>0</v>
      </c>
      <c r="GY11" s="367">
        <f t="shared" si="19"/>
        <v>0</v>
      </c>
      <c r="GZ11" s="367">
        <f t="shared" si="19"/>
        <v>0</v>
      </c>
      <c r="HA11" s="367">
        <f t="shared" si="19"/>
        <v>0</v>
      </c>
      <c r="HB11" s="367">
        <f t="shared" si="19"/>
        <v>0</v>
      </c>
      <c r="HC11" s="367">
        <f t="shared" si="19"/>
        <v>0</v>
      </c>
      <c r="HE11" s="366">
        <f>HF11+HG11+HJ11+HK11+HL11+HM11+HN11+HO11+HP11+HQ11</f>
        <v>0</v>
      </c>
      <c r="HF11" s="367">
        <f>HF12+HF13</f>
        <v>0</v>
      </c>
      <c r="HG11" s="367">
        <f>HH11+HI11</f>
        <v>0</v>
      </c>
      <c r="HH11" s="367">
        <f aca="true" t="shared" si="20" ref="HH11:HQ11">HH12+HH13</f>
        <v>0</v>
      </c>
      <c r="HI11" s="367">
        <f t="shared" si="20"/>
        <v>0</v>
      </c>
      <c r="HJ11" s="367">
        <f t="shared" si="20"/>
        <v>0</v>
      </c>
      <c r="HK11" s="367">
        <f t="shared" si="20"/>
        <v>0</v>
      </c>
      <c r="HL11" s="367">
        <f t="shared" si="20"/>
        <v>0</v>
      </c>
      <c r="HM11" s="367">
        <f t="shared" si="20"/>
        <v>0</v>
      </c>
      <c r="HN11" s="367">
        <f t="shared" si="20"/>
        <v>0</v>
      </c>
      <c r="HO11" s="367">
        <f t="shared" si="20"/>
        <v>0</v>
      </c>
      <c r="HP11" s="367">
        <f t="shared" si="20"/>
        <v>0</v>
      </c>
      <c r="HQ11" s="367">
        <f t="shared" si="20"/>
        <v>0</v>
      </c>
      <c r="HS11" s="366">
        <f>HT11+HU11+HX11+HY11+HZ11+IA11+IB11+IC11+ID11+IE11</f>
        <v>0</v>
      </c>
      <c r="HT11" s="367">
        <f>HT12+HT13</f>
        <v>0</v>
      </c>
      <c r="HU11" s="367">
        <f>HV11+HW11</f>
        <v>0</v>
      </c>
      <c r="HV11" s="367">
        <f aca="true" t="shared" si="21" ref="HV11:IE11">HV12+HV13</f>
        <v>0</v>
      </c>
      <c r="HW11" s="367">
        <f t="shared" si="21"/>
        <v>0</v>
      </c>
      <c r="HX11" s="367">
        <f t="shared" si="21"/>
        <v>0</v>
      </c>
      <c r="HY11" s="367">
        <f t="shared" si="21"/>
        <v>0</v>
      </c>
      <c r="HZ11" s="367">
        <f t="shared" si="21"/>
        <v>0</v>
      </c>
      <c r="IA11" s="367">
        <f t="shared" si="21"/>
        <v>0</v>
      </c>
      <c r="IB11" s="367">
        <f t="shared" si="21"/>
        <v>0</v>
      </c>
      <c r="IC11" s="367">
        <f t="shared" si="21"/>
        <v>0</v>
      </c>
      <c r="ID11" s="367">
        <f t="shared" si="21"/>
        <v>0</v>
      </c>
      <c r="IE11" s="367">
        <f t="shared" si="21"/>
        <v>0</v>
      </c>
    </row>
    <row r="12" spans="1:239" ht="21" customHeight="1">
      <c r="A12" s="369">
        <v>1</v>
      </c>
      <c r="B12" s="370" t="s">
        <v>99</v>
      </c>
      <c r="C12" s="366">
        <f aca="true" t="shared" si="22" ref="C12:C25">D12+E12+H12+I12+J12+K12+L12+M12+N12+O12</f>
        <v>1956614141</v>
      </c>
      <c r="D12" s="566">
        <f>R12+AF12+AT12+BH12+BV12+CJ12+CX12+DL12+DZ12+EN12+FB12+FP12+GD12+GR12+HF12+HT12</f>
        <v>216401698</v>
      </c>
      <c r="E12" s="367">
        <f aca="true" t="shared" si="23" ref="E12:E25">F12+G12</f>
        <v>13320623</v>
      </c>
      <c r="F12" s="566">
        <f>T12+AH12+AV12+BJ12+BX12+CL12+CZ12+DN12+EB12+EP12+FD12+FR12+GF12+GT12+HH12+HV12</f>
        <v>0</v>
      </c>
      <c r="G12" s="566">
        <f aca="true" t="shared" si="24" ref="G12:O15">U12+AI12+AW12+BK12+BY12+CM12+DA12+DO12+EC12+EQ12+FE12+FS12+GG12+GU12+HI12+HW12</f>
        <v>13320623</v>
      </c>
      <c r="H12" s="566">
        <f t="shared" si="24"/>
        <v>7300</v>
      </c>
      <c r="I12" s="566">
        <f t="shared" si="24"/>
        <v>50500</v>
      </c>
      <c r="J12" s="566">
        <f t="shared" si="24"/>
        <v>1540534437</v>
      </c>
      <c r="K12" s="566">
        <f t="shared" si="24"/>
        <v>6932308</v>
      </c>
      <c r="L12" s="566">
        <f t="shared" si="24"/>
        <v>0</v>
      </c>
      <c r="M12" s="566">
        <f t="shared" si="24"/>
        <v>179367275</v>
      </c>
      <c r="N12" s="566">
        <f t="shared" si="24"/>
        <v>0</v>
      </c>
      <c r="O12" s="566">
        <f t="shared" si="24"/>
        <v>0</v>
      </c>
      <c r="P12" s="117"/>
      <c r="Q12" s="366">
        <f aca="true" t="shared" si="25" ref="Q12:Q25">R12+S12+V12+W12+X12+Y12+Z12+AA12+AB12+AC12</f>
        <v>89814279</v>
      </c>
      <c r="R12" s="621">
        <v>11044093</v>
      </c>
      <c r="S12" s="367">
        <f aca="true" t="shared" si="26" ref="S12:S25">T12+U12</f>
        <v>0</v>
      </c>
      <c r="T12" s="621">
        <v>0</v>
      </c>
      <c r="U12" s="621">
        <v>0</v>
      </c>
      <c r="V12" s="621">
        <v>0</v>
      </c>
      <c r="W12" s="621">
        <v>0</v>
      </c>
      <c r="X12" s="621">
        <v>78452764</v>
      </c>
      <c r="Y12" s="621">
        <v>317422</v>
      </c>
      <c r="Z12" s="621">
        <v>0</v>
      </c>
      <c r="AA12" s="621">
        <v>0</v>
      </c>
      <c r="AB12" s="623">
        <v>0</v>
      </c>
      <c r="AC12" s="623">
        <v>0</v>
      </c>
      <c r="AE12" s="366">
        <f aca="true" t="shared" si="27" ref="AE12:AE25">AF12+AG12+AJ12+AK12+AL12+AM12+AN12+AO12+AP12+AQ12</f>
        <v>347758566</v>
      </c>
      <c r="AF12" s="424">
        <v>10682048</v>
      </c>
      <c r="AG12" s="367">
        <f aca="true" t="shared" si="28" ref="AG12:AG25">AH12+AI12</f>
        <v>1020162</v>
      </c>
      <c r="AH12" s="424">
        <v>0</v>
      </c>
      <c r="AI12" s="424">
        <v>1020162</v>
      </c>
      <c r="AJ12" s="424">
        <v>0</v>
      </c>
      <c r="AK12" s="424">
        <v>0</v>
      </c>
      <c r="AL12" s="424">
        <v>321541341</v>
      </c>
      <c r="AM12" s="424">
        <v>2713354</v>
      </c>
      <c r="AN12" s="424">
        <v>0</v>
      </c>
      <c r="AO12" s="424">
        <v>11801661</v>
      </c>
      <c r="AP12" s="426">
        <v>0</v>
      </c>
      <c r="AQ12" s="426">
        <v>0</v>
      </c>
      <c r="AS12" s="366">
        <f aca="true" t="shared" si="29" ref="AS12:AS25">AT12+AU12+AX12+AY12+AZ12+BA12+BB12+BC12+BD12+BE12</f>
        <v>219794009</v>
      </c>
      <c r="AT12" s="621">
        <v>250000</v>
      </c>
      <c r="AU12" s="367">
        <f aca="true" t="shared" si="30" ref="AU12:AU25">AV12+AW12</f>
        <v>0</v>
      </c>
      <c r="AV12" s="621">
        <v>0</v>
      </c>
      <c r="AW12" s="621">
        <v>0</v>
      </c>
      <c r="AX12" s="621">
        <v>0</v>
      </c>
      <c r="AY12" s="621">
        <v>0</v>
      </c>
      <c r="AZ12" s="621">
        <v>55307921</v>
      </c>
      <c r="BA12" s="621">
        <v>2653590</v>
      </c>
      <c r="BB12" s="621">
        <v>0</v>
      </c>
      <c r="BC12" s="621">
        <v>161582498</v>
      </c>
      <c r="BD12" s="623">
        <v>0</v>
      </c>
      <c r="BE12" s="623">
        <v>0</v>
      </c>
      <c r="BG12" s="366">
        <f aca="true" t="shared" si="31" ref="BG12:BG25">BH12+BI12+BL12+BM12+BN12+BO12+BP12+BQ12+BR12+BS12</f>
        <v>300231538</v>
      </c>
      <c r="BH12" s="427">
        <v>126374229</v>
      </c>
      <c r="BI12" s="367">
        <f aca="true" t="shared" si="32" ref="BI12:BI25">BJ12+BK12</f>
        <v>9254918</v>
      </c>
      <c r="BJ12" s="427">
        <v>0</v>
      </c>
      <c r="BK12" s="427">
        <v>9254918</v>
      </c>
      <c r="BL12" s="427">
        <v>0</v>
      </c>
      <c r="BM12" s="427">
        <v>0</v>
      </c>
      <c r="BN12" s="427">
        <v>164574010</v>
      </c>
      <c r="BO12" s="427">
        <v>0</v>
      </c>
      <c r="BP12" s="427">
        <v>0</v>
      </c>
      <c r="BQ12" s="427">
        <v>28381</v>
      </c>
      <c r="BR12" s="429">
        <v>0</v>
      </c>
      <c r="BS12" s="429">
        <v>0</v>
      </c>
      <c r="BU12" s="366">
        <f aca="true" t="shared" si="33" ref="BU12:BU25">BV12+BW12+BZ12+CA12+CB12+CC12+CD12+CE12+CF12+CG12</f>
        <v>72532007</v>
      </c>
      <c r="BV12" s="631">
        <v>11513239</v>
      </c>
      <c r="BW12" s="367">
        <f aca="true" t="shared" si="34" ref="BW12:BW25">BX12+BY12</f>
        <v>650509</v>
      </c>
      <c r="BX12" s="631">
        <v>0</v>
      </c>
      <c r="BY12" s="631">
        <v>650509</v>
      </c>
      <c r="BZ12" s="631">
        <v>0</v>
      </c>
      <c r="CA12" s="631">
        <v>0</v>
      </c>
      <c r="CB12" s="631">
        <v>60240287</v>
      </c>
      <c r="CC12" s="631">
        <v>0</v>
      </c>
      <c r="CD12" s="631">
        <v>0</v>
      </c>
      <c r="CE12" s="631">
        <v>127972</v>
      </c>
      <c r="CF12" s="634">
        <v>0</v>
      </c>
      <c r="CG12" s="634">
        <v>0</v>
      </c>
      <c r="CI12" s="366">
        <f aca="true" t="shared" si="35" ref="CI12:CI25">CJ12+CK12+CN12+CO12+CP12+CQ12+CR12+CS12+CT12+CU12</f>
        <v>620339777</v>
      </c>
      <c r="CJ12" s="627"/>
      <c r="CK12" s="367">
        <f aca="true" t="shared" si="36" ref="CK12:CK25">CL12+CM12</f>
        <v>0</v>
      </c>
      <c r="CL12" s="627">
        <v>0</v>
      </c>
      <c r="CM12" s="627">
        <v>0</v>
      </c>
      <c r="CN12" s="627">
        <v>7300</v>
      </c>
      <c r="CO12" s="627">
        <v>0</v>
      </c>
      <c r="CP12" s="627">
        <v>620332477</v>
      </c>
      <c r="CQ12" s="627">
        <v>0</v>
      </c>
      <c r="CR12" s="627">
        <v>0</v>
      </c>
      <c r="CS12" s="627">
        <v>0</v>
      </c>
      <c r="CT12" s="639">
        <v>0</v>
      </c>
      <c r="CU12" s="639">
        <v>0</v>
      </c>
      <c r="CW12" s="366">
        <f aca="true" t="shared" si="37" ref="CW12:CW25">CX12+CY12+DB12+DC12+DD12+DE12+DF12+DG12+DH12+DI12</f>
        <v>0</v>
      </c>
      <c r="CX12" s="629">
        <v>0</v>
      </c>
      <c r="CY12" s="367">
        <f aca="true" t="shared" si="38" ref="CY12:CY25">CZ12+DA12</f>
        <v>0</v>
      </c>
      <c r="CZ12" s="629">
        <v>0</v>
      </c>
      <c r="DA12" s="629">
        <v>0</v>
      </c>
      <c r="DB12" s="629">
        <v>0</v>
      </c>
      <c r="DC12" s="629">
        <v>0</v>
      </c>
      <c r="DD12" s="629">
        <v>0</v>
      </c>
      <c r="DE12" s="629">
        <v>0</v>
      </c>
      <c r="DF12" s="629">
        <v>0</v>
      </c>
      <c r="DG12" s="629">
        <v>0</v>
      </c>
      <c r="DH12" s="644">
        <v>0</v>
      </c>
      <c r="DI12" s="644">
        <v>0</v>
      </c>
      <c r="DK12" s="366">
        <f aca="true" t="shared" si="39" ref="DK12:DK25">DL12+DM12+DP12+DQ12+DR12+DS12+DT12+DU12+DV12+DW12</f>
        <v>152349756</v>
      </c>
      <c r="DL12" s="624">
        <v>5956753</v>
      </c>
      <c r="DM12" s="367">
        <f aca="true" t="shared" si="40" ref="DM12:DM25">DN12+DO12</f>
        <v>0</v>
      </c>
      <c r="DN12" s="624">
        <v>0</v>
      </c>
      <c r="DO12" s="624">
        <v>0</v>
      </c>
      <c r="DP12" s="624">
        <v>0</v>
      </c>
      <c r="DQ12" s="624">
        <v>0</v>
      </c>
      <c r="DR12" s="624">
        <v>146343524</v>
      </c>
      <c r="DS12" s="624">
        <v>0</v>
      </c>
      <c r="DT12" s="624">
        <v>0</v>
      </c>
      <c r="DU12" s="624">
        <v>49479</v>
      </c>
      <c r="DV12" s="645">
        <v>0</v>
      </c>
      <c r="DW12" s="645">
        <v>0</v>
      </c>
      <c r="DY12" s="366">
        <f aca="true" t="shared" si="41" ref="DY12:DY25">DZ12+EA12+ED12+EE12+EF12+EG12+EH12+EI12+EJ12+EK12</f>
        <v>52659547</v>
      </c>
      <c r="DZ12" s="417">
        <v>22958327</v>
      </c>
      <c r="EA12" s="367">
        <f aca="true" t="shared" si="42" ref="EA12:EA25">EB12+EC12</f>
        <v>177935</v>
      </c>
      <c r="EB12" s="417">
        <v>0</v>
      </c>
      <c r="EC12" s="417">
        <v>177935</v>
      </c>
      <c r="ED12" s="417">
        <v>0</v>
      </c>
      <c r="EE12" s="417">
        <v>0</v>
      </c>
      <c r="EF12" s="417">
        <v>23276302</v>
      </c>
      <c r="EG12" s="417">
        <v>469699</v>
      </c>
      <c r="EH12" s="417">
        <v>0</v>
      </c>
      <c r="EI12" s="417">
        <v>5777284</v>
      </c>
      <c r="EJ12" s="418">
        <v>0</v>
      </c>
      <c r="EK12" s="418">
        <v>0</v>
      </c>
      <c r="EM12" s="366">
        <f aca="true" t="shared" si="43" ref="EM12:EM25">EN12+EO12+ER12+ES12+ET12+EU12+EV12+EW12+EX12+EY12</f>
        <v>2904684</v>
      </c>
      <c r="EN12" s="629">
        <v>0</v>
      </c>
      <c r="EO12" s="367">
        <f aca="true" t="shared" si="44" ref="EO12:EO25">EP12+EQ12</f>
        <v>2217099</v>
      </c>
      <c r="EP12" s="629">
        <v>0</v>
      </c>
      <c r="EQ12" s="629">
        <v>2217099</v>
      </c>
      <c r="ER12" s="629">
        <v>0</v>
      </c>
      <c r="ES12" s="629">
        <v>50500</v>
      </c>
      <c r="ET12" s="629">
        <v>637085</v>
      </c>
      <c r="EU12" s="629">
        <v>0</v>
      </c>
      <c r="EV12" s="629">
        <v>0</v>
      </c>
      <c r="EW12" s="629">
        <v>0</v>
      </c>
      <c r="EX12" s="644">
        <v>0</v>
      </c>
      <c r="EY12" s="644">
        <v>0</v>
      </c>
      <c r="FA12" s="366">
        <f aca="true" t="shared" si="45" ref="FA12:FA25">FB12+FC12+FF12+FG12+FH12+FI12+FJ12+FK12+FL12+FM12</f>
        <v>0</v>
      </c>
      <c r="FB12" s="430">
        <v>0</v>
      </c>
      <c r="FC12" s="367">
        <f aca="true" t="shared" si="46" ref="FC12:FC25">FD12+FE12</f>
        <v>0</v>
      </c>
      <c r="FD12" s="430">
        <v>0</v>
      </c>
      <c r="FE12" s="430">
        <v>0</v>
      </c>
      <c r="FF12" s="430">
        <v>0</v>
      </c>
      <c r="FG12" s="430">
        <v>0</v>
      </c>
      <c r="FH12" s="430">
        <v>0</v>
      </c>
      <c r="FI12" s="430">
        <v>0</v>
      </c>
      <c r="FJ12" s="430">
        <v>0</v>
      </c>
      <c r="FK12" s="430">
        <v>0</v>
      </c>
      <c r="FL12" s="431">
        <v>0</v>
      </c>
      <c r="FM12" s="431">
        <v>0</v>
      </c>
      <c r="FO12" s="366">
        <f aca="true" t="shared" si="47" ref="FO12:FO25">FP12+FQ12+FT12+FU12+FV12+FW12+FX12+FY12+FZ12+GA12</f>
        <v>98229978</v>
      </c>
      <c r="FP12" s="427">
        <v>27623009</v>
      </c>
      <c r="FQ12" s="367">
        <f aca="true" t="shared" si="48" ref="FQ12:FQ25">FR12+FS12</f>
        <v>0</v>
      </c>
      <c r="FR12" s="427">
        <v>0</v>
      </c>
      <c r="FS12" s="427">
        <v>0</v>
      </c>
      <c r="FT12" s="427">
        <v>0</v>
      </c>
      <c r="FU12" s="427">
        <v>0</v>
      </c>
      <c r="FV12" s="427">
        <v>69828726</v>
      </c>
      <c r="FW12" s="427">
        <v>778243</v>
      </c>
      <c r="FX12" s="427">
        <v>0</v>
      </c>
      <c r="FY12" s="427">
        <v>0</v>
      </c>
      <c r="FZ12" s="429">
        <v>0</v>
      </c>
      <c r="GA12" s="429">
        <v>0</v>
      </c>
      <c r="GC12" s="366">
        <f aca="true" t="shared" si="49" ref="GC12:GC25">GD12+GE12+GH12+GI12+GJ12+GK12+GL12+GM12+GN12+GO12</f>
        <v>0</v>
      </c>
      <c r="GD12" s="430"/>
      <c r="GE12" s="367">
        <f aca="true" t="shared" si="50" ref="GE12:GE25">GF12+GG12</f>
        <v>0</v>
      </c>
      <c r="GF12" s="430"/>
      <c r="GG12" s="430">
        <v>0</v>
      </c>
      <c r="GH12" s="430"/>
      <c r="GI12" s="430"/>
      <c r="GJ12" s="430"/>
      <c r="GK12" s="430"/>
      <c r="GL12" s="430"/>
      <c r="GM12" s="430"/>
      <c r="GN12" s="431"/>
      <c r="GO12" s="431"/>
      <c r="GQ12" s="366">
        <f aca="true" t="shared" si="51" ref="GQ12:GQ25">GR12+GS12+GV12+GW12+GX12+GY12+GZ12+HA12+HB12+HC12</f>
        <v>0</v>
      </c>
      <c r="GR12" s="417"/>
      <c r="GS12" s="367">
        <f aca="true" t="shared" si="52" ref="GS12:GS25">GT12+GU12</f>
        <v>0</v>
      </c>
      <c r="GT12" s="417"/>
      <c r="GU12" s="417"/>
      <c r="GV12" s="417"/>
      <c r="GW12" s="417"/>
      <c r="GX12" s="417"/>
      <c r="GY12" s="417"/>
      <c r="GZ12" s="417"/>
      <c r="HA12" s="417"/>
      <c r="HB12" s="418"/>
      <c r="HC12" s="418"/>
      <c r="HE12" s="366">
        <f aca="true" t="shared" si="53" ref="HE12:HE25">HF12+HG12+HJ12+HK12+HL12+HM12+HN12+HO12+HP12+HQ12</f>
        <v>0</v>
      </c>
      <c r="HF12" s="427"/>
      <c r="HG12" s="367">
        <f aca="true" t="shared" si="54" ref="HG12:HG25">HH12+HI12</f>
        <v>0</v>
      </c>
      <c r="HH12" s="427"/>
      <c r="HI12" s="427"/>
      <c r="HJ12" s="427"/>
      <c r="HK12" s="427"/>
      <c r="HL12" s="427"/>
      <c r="HM12" s="427"/>
      <c r="HN12" s="427"/>
      <c r="HO12" s="427"/>
      <c r="HP12" s="429"/>
      <c r="HQ12" s="429"/>
      <c r="HS12" s="366">
        <f aca="true" t="shared" si="55" ref="HS12:HS25">HT12+HU12+HX12+HY12+HZ12+IA12+IB12+IC12+ID12+IE12</f>
        <v>0</v>
      </c>
      <c r="HT12" s="430"/>
      <c r="HU12" s="367">
        <f aca="true" t="shared" si="56" ref="HU12:HU25">HV12+HW12</f>
        <v>0</v>
      </c>
      <c r="HV12" s="430"/>
      <c r="HW12" s="430"/>
      <c r="HX12" s="430"/>
      <c r="HY12" s="430"/>
      <c r="HZ12" s="430"/>
      <c r="IA12" s="430"/>
      <c r="IB12" s="430"/>
      <c r="IC12" s="430"/>
      <c r="ID12" s="431"/>
      <c r="IE12" s="431"/>
    </row>
    <row r="13" spans="1:239" ht="21" customHeight="1">
      <c r="A13" s="369">
        <v>2</v>
      </c>
      <c r="B13" s="370" t="s">
        <v>100</v>
      </c>
      <c r="C13" s="366">
        <f t="shared" si="22"/>
        <v>535455196</v>
      </c>
      <c r="D13" s="566">
        <f>R13+AF13+AT13+BH13+BV13+CJ13+CX13+DL13+DZ13+EN13+FB13+FP13+GD13+GR13+HF13+HT13</f>
        <v>91991362</v>
      </c>
      <c r="E13" s="367">
        <f t="shared" si="23"/>
        <v>15177951</v>
      </c>
      <c r="F13" s="566">
        <f>T13+AH13+AV13+BJ13+BX13+CL13+CZ13+DN13+EB13+EP13+FD13+FR13+GF13+GT13+HH13+HV13</f>
        <v>0</v>
      </c>
      <c r="G13" s="566">
        <f t="shared" si="24"/>
        <v>15177951</v>
      </c>
      <c r="H13" s="566">
        <f t="shared" si="24"/>
        <v>225000</v>
      </c>
      <c r="I13" s="566">
        <f t="shared" si="24"/>
        <v>0</v>
      </c>
      <c r="J13" s="566">
        <f t="shared" si="24"/>
        <v>427959253</v>
      </c>
      <c r="K13" s="566">
        <f t="shared" si="24"/>
        <v>0</v>
      </c>
      <c r="L13" s="566">
        <f t="shared" si="24"/>
        <v>0</v>
      </c>
      <c r="M13" s="566">
        <f t="shared" si="24"/>
        <v>101630</v>
      </c>
      <c r="N13" s="566">
        <f t="shared" si="24"/>
        <v>0</v>
      </c>
      <c r="O13" s="566">
        <f t="shared" si="24"/>
        <v>0</v>
      </c>
      <c r="P13" s="117"/>
      <c r="Q13" s="366">
        <f t="shared" si="25"/>
        <v>0</v>
      </c>
      <c r="R13" s="622">
        <v>0</v>
      </c>
      <c r="S13" s="367">
        <f t="shared" si="26"/>
        <v>0</v>
      </c>
      <c r="T13" s="622">
        <v>0</v>
      </c>
      <c r="U13" s="622">
        <v>0</v>
      </c>
      <c r="V13" s="622">
        <v>0</v>
      </c>
      <c r="W13" s="622">
        <v>0</v>
      </c>
      <c r="X13" s="622">
        <v>0</v>
      </c>
      <c r="Y13" s="622">
        <v>0</v>
      </c>
      <c r="Z13" s="622">
        <v>0</v>
      </c>
      <c r="AA13" s="622">
        <v>0</v>
      </c>
      <c r="AB13" s="623">
        <v>0</v>
      </c>
      <c r="AC13" s="623">
        <v>0</v>
      </c>
      <c r="AE13" s="366">
        <f t="shared" si="27"/>
        <v>13357686</v>
      </c>
      <c r="AF13" s="425">
        <v>274752</v>
      </c>
      <c r="AG13" s="367">
        <f t="shared" si="28"/>
        <v>0</v>
      </c>
      <c r="AH13" s="425">
        <v>0</v>
      </c>
      <c r="AI13" s="425">
        <v>0</v>
      </c>
      <c r="AJ13" s="425">
        <v>0</v>
      </c>
      <c r="AK13" s="425">
        <v>0</v>
      </c>
      <c r="AL13" s="425">
        <v>13082934</v>
      </c>
      <c r="AM13" s="425">
        <v>0</v>
      </c>
      <c r="AN13" s="425">
        <v>0</v>
      </c>
      <c r="AO13" s="425">
        <v>0</v>
      </c>
      <c r="AP13" s="426">
        <v>0</v>
      </c>
      <c r="AQ13" s="426">
        <v>0</v>
      </c>
      <c r="AS13" s="366">
        <f t="shared" si="29"/>
        <v>140590000</v>
      </c>
      <c r="AT13" s="622">
        <v>11090000</v>
      </c>
      <c r="AU13" s="367">
        <f t="shared" si="30"/>
        <v>0</v>
      </c>
      <c r="AV13" s="622">
        <v>0</v>
      </c>
      <c r="AW13" s="622">
        <v>0</v>
      </c>
      <c r="AX13" s="622">
        <v>0</v>
      </c>
      <c r="AY13" s="622">
        <v>0</v>
      </c>
      <c r="AZ13" s="622">
        <v>129500000</v>
      </c>
      <c r="BA13" s="622">
        <v>0</v>
      </c>
      <c r="BB13" s="622">
        <v>0</v>
      </c>
      <c r="BC13" s="622">
        <v>0</v>
      </c>
      <c r="BD13" s="623">
        <v>0</v>
      </c>
      <c r="BE13" s="623">
        <v>0</v>
      </c>
      <c r="BG13" s="366">
        <f t="shared" si="31"/>
        <v>55615310</v>
      </c>
      <c r="BH13" s="428">
        <v>11450996</v>
      </c>
      <c r="BI13" s="367">
        <f t="shared" si="32"/>
        <v>136056</v>
      </c>
      <c r="BJ13" s="428">
        <v>0</v>
      </c>
      <c r="BK13" s="428">
        <v>136056</v>
      </c>
      <c r="BL13" s="428">
        <v>0</v>
      </c>
      <c r="BM13" s="428">
        <v>0</v>
      </c>
      <c r="BN13" s="428">
        <v>44028258</v>
      </c>
      <c r="BO13" s="428">
        <v>0</v>
      </c>
      <c r="BP13" s="428">
        <v>0</v>
      </c>
      <c r="BQ13" s="428">
        <v>0</v>
      </c>
      <c r="BR13" s="429">
        <v>0</v>
      </c>
      <c r="BS13" s="429">
        <v>0</v>
      </c>
      <c r="BU13" s="366">
        <f t="shared" si="33"/>
        <v>43939873</v>
      </c>
      <c r="BV13" s="632">
        <v>30783973</v>
      </c>
      <c r="BW13" s="367">
        <f t="shared" si="34"/>
        <v>13054270</v>
      </c>
      <c r="BX13" s="632">
        <v>0</v>
      </c>
      <c r="BY13" s="632">
        <v>13054270</v>
      </c>
      <c r="BZ13" s="632">
        <v>0</v>
      </c>
      <c r="CA13" s="632">
        <v>0</v>
      </c>
      <c r="CB13" s="632">
        <v>0</v>
      </c>
      <c r="CC13" s="632">
        <v>0</v>
      </c>
      <c r="CD13" s="632">
        <v>0</v>
      </c>
      <c r="CE13" s="632">
        <v>101630</v>
      </c>
      <c r="CF13" s="634">
        <v>0</v>
      </c>
      <c r="CG13" s="634">
        <v>0</v>
      </c>
      <c r="CI13" s="366">
        <f t="shared" si="35"/>
        <v>225000</v>
      </c>
      <c r="CJ13" s="628"/>
      <c r="CK13" s="367">
        <f t="shared" si="36"/>
        <v>0</v>
      </c>
      <c r="CL13" s="628">
        <v>0</v>
      </c>
      <c r="CM13" s="628">
        <v>0</v>
      </c>
      <c r="CN13" s="628">
        <v>225000</v>
      </c>
      <c r="CO13" s="628">
        <v>0</v>
      </c>
      <c r="CP13" s="628">
        <v>0</v>
      </c>
      <c r="CQ13" s="628">
        <v>0</v>
      </c>
      <c r="CR13" s="628">
        <v>0</v>
      </c>
      <c r="CS13" s="628">
        <v>0</v>
      </c>
      <c r="CT13" s="639">
        <v>0</v>
      </c>
      <c r="CU13" s="639">
        <v>0</v>
      </c>
      <c r="CW13" s="366">
        <f t="shared" si="37"/>
        <v>0</v>
      </c>
      <c r="CX13" s="630">
        <v>0</v>
      </c>
      <c r="CY13" s="367">
        <f t="shared" si="38"/>
        <v>0</v>
      </c>
      <c r="CZ13" s="630">
        <v>0</v>
      </c>
      <c r="DA13" s="630">
        <v>0</v>
      </c>
      <c r="DB13" s="630">
        <v>0</v>
      </c>
      <c r="DC13" s="630">
        <v>0</v>
      </c>
      <c r="DD13" s="630">
        <v>0</v>
      </c>
      <c r="DE13" s="630">
        <v>0</v>
      </c>
      <c r="DF13" s="630">
        <v>0</v>
      </c>
      <c r="DG13" s="630">
        <v>0</v>
      </c>
      <c r="DH13" s="644">
        <v>0</v>
      </c>
      <c r="DI13" s="644">
        <v>0</v>
      </c>
      <c r="DK13" s="366">
        <f t="shared" si="39"/>
        <v>3410082</v>
      </c>
      <c r="DL13" s="625">
        <v>0</v>
      </c>
      <c r="DM13" s="367">
        <f t="shared" si="40"/>
        <v>1293000</v>
      </c>
      <c r="DN13" s="625">
        <v>0</v>
      </c>
      <c r="DO13" s="625">
        <v>1293000</v>
      </c>
      <c r="DP13" s="625">
        <v>0</v>
      </c>
      <c r="DQ13" s="625">
        <v>0</v>
      </c>
      <c r="DR13" s="625">
        <v>2117082</v>
      </c>
      <c r="DS13" s="625">
        <v>0</v>
      </c>
      <c r="DT13" s="625">
        <v>0</v>
      </c>
      <c r="DU13" s="625">
        <v>0</v>
      </c>
      <c r="DV13" s="645">
        <v>0</v>
      </c>
      <c r="DW13" s="645">
        <v>0</v>
      </c>
      <c r="DY13" s="366">
        <f t="shared" si="41"/>
        <v>34455732</v>
      </c>
      <c r="DZ13" s="419">
        <v>34455732</v>
      </c>
      <c r="EA13" s="367">
        <f t="shared" si="42"/>
        <v>0</v>
      </c>
      <c r="EB13" s="419">
        <v>0</v>
      </c>
      <c r="EC13" s="419">
        <v>0</v>
      </c>
      <c r="ED13" s="419">
        <v>0</v>
      </c>
      <c r="EE13" s="419">
        <v>0</v>
      </c>
      <c r="EF13" s="419">
        <v>0</v>
      </c>
      <c r="EG13" s="419">
        <v>0</v>
      </c>
      <c r="EH13" s="419">
        <v>0</v>
      </c>
      <c r="EI13" s="419">
        <v>0</v>
      </c>
      <c r="EJ13" s="418">
        <v>0</v>
      </c>
      <c r="EK13" s="418">
        <v>0</v>
      </c>
      <c r="EM13" s="366">
        <f t="shared" si="43"/>
        <v>794119</v>
      </c>
      <c r="EN13" s="630">
        <v>318252</v>
      </c>
      <c r="EO13" s="367">
        <f t="shared" si="44"/>
        <v>475867</v>
      </c>
      <c r="EP13" s="630">
        <v>0</v>
      </c>
      <c r="EQ13" s="630">
        <v>475867</v>
      </c>
      <c r="ER13" s="630">
        <v>0</v>
      </c>
      <c r="ES13" s="630">
        <v>0</v>
      </c>
      <c r="ET13" s="630">
        <v>0</v>
      </c>
      <c r="EU13" s="630">
        <v>0</v>
      </c>
      <c r="EV13" s="630">
        <v>0</v>
      </c>
      <c r="EW13" s="630">
        <v>0</v>
      </c>
      <c r="EX13" s="644">
        <v>0</v>
      </c>
      <c r="EY13" s="644">
        <v>0</v>
      </c>
      <c r="FA13" s="366">
        <f t="shared" si="45"/>
        <v>218758</v>
      </c>
      <c r="FB13" s="432"/>
      <c r="FC13" s="367">
        <f t="shared" si="46"/>
        <v>218758</v>
      </c>
      <c r="FD13" s="432">
        <v>0</v>
      </c>
      <c r="FE13" s="432">
        <v>218758</v>
      </c>
      <c r="FF13" s="432">
        <v>0</v>
      </c>
      <c r="FG13" s="432">
        <v>0</v>
      </c>
      <c r="FH13" s="432">
        <v>0</v>
      </c>
      <c r="FI13" s="432">
        <v>0</v>
      </c>
      <c r="FJ13" s="432">
        <v>0</v>
      </c>
      <c r="FK13" s="432">
        <v>0</v>
      </c>
      <c r="FL13" s="431">
        <v>0</v>
      </c>
      <c r="FM13" s="431">
        <v>0</v>
      </c>
      <c r="FO13" s="366">
        <f t="shared" si="47"/>
        <v>242848636</v>
      </c>
      <c r="FP13" s="428">
        <v>3617657</v>
      </c>
      <c r="FQ13" s="367">
        <f t="shared" si="48"/>
        <v>0</v>
      </c>
      <c r="FR13" s="428">
        <v>0</v>
      </c>
      <c r="FS13" s="428">
        <v>0</v>
      </c>
      <c r="FT13" s="428">
        <v>0</v>
      </c>
      <c r="FU13" s="428">
        <v>0</v>
      </c>
      <c r="FV13" s="428">
        <v>239230979</v>
      </c>
      <c r="FW13" s="428">
        <v>0</v>
      </c>
      <c r="FX13" s="428">
        <v>0</v>
      </c>
      <c r="FY13" s="428">
        <v>0</v>
      </c>
      <c r="FZ13" s="429">
        <v>0</v>
      </c>
      <c r="GA13" s="429">
        <v>0</v>
      </c>
      <c r="GC13" s="366">
        <f t="shared" si="49"/>
        <v>0</v>
      </c>
      <c r="GD13" s="432"/>
      <c r="GE13" s="367">
        <f t="shared" si="50"/>
        <v>0</v>
      </c>
      <c r="GF13" s="432"/>
      <c r="GG13" s="432"/>
      <c r="GH13" s="432"/>
      <c r="GI13" s="432"/>
      <c r="GJ13" s="432"/>
      <c r="GK13" s="432"/>
      <c r="GL13" s="432"/>
      <c r="GM13" s="432"/>
      <c r="GN13" s="431"/>
      <c r="GO13" s="431"/>
      <c r="GQ13" s="366">
        <f t="shared" si="51"/>
        <v>0</v>
      </c>
      <c r="GR13" s="419"/>
      <c r="GS13" s="367">
        <f t="shared" si="52"/>
        <v>0</v>
      </c>
      <c r="GT13" s="419"/>
      <c r="GU13" s="419"/>
      <c r="GV13" s="419"/>
      <c r="GW13" s="419"/>
      <c r="GX13" s="419"/>
      <c r="GY13" s="419"/>
      <c r="GZ13" s="419"/>
      <c r="HA13" s="419"/>
      <c r="HB13" s="418"/>
      <c r="HC13" s="418"/>
      <c r="HE13" s="366">
        <f t="shared" si="53"/>
        <v>0</v>
      </c>
      <c r="HF13" s="428"/>
      <c r="HG13" s="367">
        <f t="shared" si="54"/>
        <v>0</v>
      </c>
      <c r="HH13" s="428"/>
      <c r="HI13" s="428"/>
      <c r="HJ13" s="428"/>
      <c r="HK13" s="428"/>
      <c r="HL13" s="428"/>
      <c r="HM13" s="428"/>
      <c r="HN13" s="428"/>
      <c r="HO13" s="428"/>
      <c r="HP13" s="429"/>
      <c r="HQ13" s="429"/>
      <c r="HS13" s="366">
        <f t="shared" si="55"/>
        <v>0</v>
      </c>
      <c r="HT13" s="432"/>
      <c r="HU13" s="367">
        <f t="shared" si="56"/>
        <v>0</v>
      </c>
      <c r="HV13" s="432"/>
      <c r="HW13" s="432"/>
      <c r="HX13" s="432"/>
      <c r="HY13" s="432"/>
      <c r="HZ13" s="432"/>
      <c r="IA13" s="432"/>
      <c r="IB13" s="432"/>
      <c r="IC13" s="432"/>
      <c r="ID13" s="431"/>
      <c r="IE13" s="431"/>
    </row>
    <row r="14" spans="1:239" ht="21" customHeight="1">
      <c r="A14" s="371" t="s">
        <v>1</v>
      </c>
      <c r="B14" s="372" t="s">
        <v>101</v>
      </c>
      <c r="C14" s="366">
        <f t="shared" si="22"/>
        <v>152650</v>
      </c>
      <c r="D14" s="566">
        <f>R14+AF14+AT14+BH14+BV14+CJ14+CX14+DL14+DZ14+EN14+FB14+FP14+GD14+GR14+HF14+HT14</f>
        <v>0</v>
      </c>
      <c r="E14" s="367">
        <f t="shared" si="23"/>
        <v>152650</v>
      </c>
      <c r="F14" s="566">
        <f>T14+AH14+AV14+BJ14+BX14+CL14+CZ14+DN14+EB14+EP14+FD14+FR14+GF14+GT14+HH14+HV14</f>
        <v>0</v>
      </c>
      <c r="G14" s="566">
        <f t="shared" si="24"/>
        <v>152650</v>
      </c>
      <c r="H14" s="566">
        <f t="shared" si="24"/>
        <v>0</v>
      </c>
      <c r="I14" s="566">
        <f t="shared" si="24"/>
        <v>0</v>
      </c>
      <c r="J14" s="566">
        <f t="shared" si="24"/>
        <v>0</v>
      </c>
      <c r="K14" s="566">
        <f t="shared" si="24"/>
        <v>0</v>
      </c>
      <c r="L14" s="566">
        <f t="shared" si="24"/>
        <v>0</v>
      </c>
      <c r="M14" s="566">
        <f t="shared" si="24"/>
        <v>0</v>
      </c>
      <c r="N14" s="566">
        <f t="shared" si="24"/>
        <v>0</v>
      </c>
      <c r="O14" s="566">
        <f t="shared" si="24"/>
        <v>0</v>
      </c>
      <c r="P14" s="117"/>
      <c r="Q14" s="366">
        <f t="shared" si="25"/>
        <v>0</v>
      </c>
      <c r="R14" s="600">
        <v>0</v>
      </c>
      <c r="S14" s="367">
        <f t="shared" si="26"/>
        <v>0</v>
      </c>
      <c r="T14" s="603">
        <v>0</v>
      </c>
      <c r="U14" s="603">
        <v>0</v>
      </c>
      <c r="V14" s="603">
        <v>0</v>
      </c>
      <c r="W14" s="603">
        <v>0</v>
      </c>
      <c r="X14" s="603">
        <v>0</v>
      </c>
      <c r="Y14" s="603">
        <v>0</v>
      </c>
      <c r="Z14" s="603">
        <v>0</v>
      </c>
      <c r="AA14" s="603">
        <v>0</v>
      </c>
      <c r="AB14" s="602">
        <v>0</v>
      </c>
      <c r="AC14" s="602">
        <v>0</v>
      </c>
      <c r="AE14" s="366">
        <f t="shared" si="27"/>
        <v>0</v>
      </c>
      <c r="AF14" s="388">
        <v>0</v>
      </c>
      <c r="AG14" s="367">
        <f t="shared" si="28"/>
        <v>0</v>
      </c>
      <c r="AH14" s="391">
        <v>0</v>
      </c>
      <c r="AI14" s="391">
        <v>0</v>
      </c>
      <c r="AJ14" s="391">
        <v>0</v>
      </c>
      <c r="AK14" s="391">
        <v>0</v>
      </c>
      <c r="AL14" s="391">
        <v>0</v>
      </c>
      <c r="AM14" s="391">
        <v>0</v>
      </c>
      <c r="AN14" s="391">
        <v>0</v>
      </c>
      <c r="AO14" s="391">
        <v>0</v>
      </c>
      <c r="AP14" s="390">
        <v>0</v>
      </c>
      <c r="AQ14" s="390">
        <v>0</v>
      </c>
      <c r="AS14" s="366">
        <f t="shared" si="29"/>
        <v>0</v>
      </c>
      <c r="AT14" s="600">
        <v>0</v>
      </c>
      <c r="AU14" s="367">
        <f t="shared" si="30"/>
        <v>0</v>
      </c>
      <c r="AV14" s="603">
        <v>0</v>
      </c>
      <c r="AW14" s="603">
        <v>0</v>
      </c>
      <c r="AX14" s="603">
        <v>0</v>
      </c>
      <c r="AY14" s="603">
        <v>0</v>
      </c>
      <c r="AZ14" s="603">
        <v>0</v>
      </c>
      <c r="BA14" s="603">
        <v>0</v>
      </c>
      <c r="BB14" s="603">
        <v>0</v>
      </c>
      <c r="BC14" s="603">
        <v>0</v>
      </c>
      <c r="BD14" s="602">
        <v>0</v>
      </c>
      <c r="BE14" s="602">
        <v>0</v>
      </c>
      <c r="BG14" s="366">
        <f t="shared" si="31"/>
        <v>0</v>
      </c>
      <c r="BH14" s="208">
        <v>0</v>
      </c>
      <c r="BI14" s="367">
        <f t="shared" si="32"/>
        <v>0</v>
      </c>
      <c r="BJ14" s="209">
        <v>0</v>
      </c>
      <c r="BK14" s="209">
        <v>0</v>
      </c>
      <c r="BL14" s="209">
        <v>0</v>
      </c>
      <c r="BM14" s="209">
        <v>0</v>
      </c>
      <c r="BN14" s="209">
        <v>0</v>
      </c>
      <c r="BO14" s="209">
        <v>0</v>
      </c>
      <c r="BP14" s="209">
        <v>0</v>
      </c>
      <c r="BQ14" s="209">
        <v>0</v>
      </c>
      <c r="BR14" s="210">
        <v>0</v>
      </c>
      <c r="BS14" s="210">
        <v>0</v>
      </c>
      <c r="BU14" s="366">
        <f t="shared" si="33"/>
        <v>0</v>
      </c>
      <c r="BV14" s="633">
        <v>0</v>
      </c>
      <c r="BW14" s="367">
        <f t="shared" si="34"/>
        <v>0</v>
      </c>
      <c r="BX14" s="635">
        <v>0</v>
      </c>
      <c r="BY14" s="635">
        <v>0</v>
      </c>
      <c r="BZ14" s="635">
        <v>0</v>
      </c>
      <c r="CA14" s="635">
        <v>0</v>
      </c>
      <c r="CB14" s="635">
        <v>0</v>
      </c>
      <c r="CC14" s="635">
        <v>0</v>
      </c>
      <c r="CD14" s="635">
        <v>0</v>
      </c>
      <c r="CE14" s="635">
        <v>0</v>
      </c>
      <c r="CF14" s="636">
        <v>0</v>
      </c>
      <c r="CG14" s="636">
        <v>0</v>
      </c>
      <c r="CI14" s="366">
        <f t="shared" si="35"/>
        <v>0</v>
      </c>
      <c r="CJ14" s="606"/>
      <c r="CK14" s="367">
        <f t="shared" si="36"/>
        <v>0</v>
      </c>
      <c r="CL14" s="640">
        <v>0</v>
      </c>
      <c r="CM14" s="640">
        <v>0</v>
      </c>
      <c r="CN14" s="640">
        <v>0</v>
      </c>
      <c r="CO14" s="640">
        <v>0</v>
      </c>
      <c r="CP14" s="640">
        <v>0</v>
      </c>
      <c r="CQ14" s="640">
        <v>0</v>
      </c>
      <c r="CR14" s="640">
        <v>0</v>
      </c>
      <c r="CS14" s="640">
        <v>0</v>
      </c>
      <c r="CT14" s="641">
        <v>0</v>
      </c>
      <c r="CU14" s="641">
        <v>0</v>
      </c>
      <c r="CW14" s="366">
        <f t="shared" si="37"/>
        <v>0</v>
      </c>
      <c r="CX14" s="608">
        <v>0</v>
      </c>
      <c r="CY14" s="367">
        <f t="shared" si="38"/>
        <v>0</v>
      </c>
      <c r="CZ14" s="618">
        <v>0</v>
      </c>
      <c r="DA14" s="618">
        <v>0</v>
      </c>
      <c r="DB14" s="618">
        <v>0</v>
      </c>
      <c r="DC14" s="618">
        <v>0</v>
      </c>
      <c r="DD14" s="618">
        <v>0</v>
      </c>
      <c r="DE14" s="618">
        <v>0</v>
      </c>
      <c r="DF14" s="618">
        <v>0</v>
      </c>
      <c r="DG14" s="618">
        <v>0</v>
      </c>
      <c r="DH14" s="617">
        <v>0</v>
      </c>
      <c r="DI14" s="617">
        <v>0</v>
      </c>
      <c r="DK14" s="366">
        <f t="shared" si="39"/>
        <v>0</v>
      </c>
      <c r="DL14" s="626">
        <v>0</v>
      </c>
      <c r="DM14" s="367">
        <f t="shared" si="40"/>
        <v>0</v>
      </c>
      <c r="DN14" s="646">
        <v>0</v>
      </c>
      <c r="DO14" s="646">
        <v>0</v>
      </c>
      <c r="DP14" s="646">
        <v>0</v>
      </c>
      <c r="DQ14" s="646">
        <v>0</v>
      </c>
      <c r="DR14" s="646">
        <v>0</v>
      </c>
      <c r="DS14" s="646">
        <v>0</v>
      </c>
      <c r="DT14" s="646">
        <v>0</v>
      </c>
      <c r="DU14" s="646">
        <v>0</v>
      </c>
      <c r="DV14" s="647">
        <v>0</v>
      </c>
      <c r="DW14" s="647">
        <v>0</v>
      </c>
      <c r="DY14" s="366">
        <f t="shared" si="41"/>
        <v>0</v>
      </c>
      <c r="DZ14" s="185">
        <v>0</v>
      </c>
      <c r="EA14" s="367">
        <f t="shared" si="42"/>
        <v>0</v>
      </c>
      <c r="EB14" s="186">
        <v>0</v>
      </c>
      <c r="EC14" s="186">
        <v>0</v>
      </c>
      <c r="ED14" s="186">
        <v>0</v>
      </c>
      <c r="EE14" s="186">
        <v>0</v>
      </c>
      <c r="EF14" s="186">
        <v>0</v>
      </c>
      <c r="EG14" s="186">
        <v>0</v>
      </c>
      <c r="EH14" s="186">
        <v>0</v>
      </c>
      <c r="EI14" s="186">
        <v>0</v>
      </c>
      <c r="EJ14" s="184">
        <v>0</v>
      </c>
      <c r="EK14" s="184">
        <v>0</v>
      </c>
      <c r="EM14" s="366">
        <f t="shared" si="43"/>
        <v>0</v>
      </c>
      <c r="EN14" s="608">
        <v>0</v>
      </c>
      <c r="EO14" s="367">
        <f t="shared" si="44"/>
        <v>0</v>
      </c>
      <c r="EP14" s="618">
        <v>0</v>
      </c>
      <c r="EQ14" s="618">
        <v>0</v>
      </c>
      <c r="ER14" s="618">
        <v>0</v>
      </c>
      <c r="ES14" s="618">
        <v>0</v>
      </c>
      <c r="ET14" s="618">
        <v>0</v>
      </c>
      <c r="EU14" s="618">
        <v>0</v>
      </c>
      <c r="EV14" s="618">
        <v>0</v>
      </c>
      <c r="EW14" s="618">
        <v>0</v>
      </c>
      <c r="EX14" s="617">
        <v>0</v>
      </c>
      <c r="EY14" s="617">
        <v>0</v>
      </c>
      <c r="FA14" s="366">
        <f t="shared" si="45"/>
        <v>152650</v>
      </c>
      <c r="FB14" s="217"/>
      <c r="FC14" s="367">
        <f t="shared" si="46"/>
        <v>152650</v>
      </c>
      <c r="FD14" s="219">
        <v>0</v>
      </c>
      <c r="FE14" s="219">
        <v>152650</v>
      </c>
      <c r="FF14" s="219">
        <v>0</v>
      </c>
      <c r="FG14" s="219">
        <v>0</v>
      </c>
      <c r="FH14" s="219">
        <v>0</v>
      </c>
      <c r="FI14" s="219">
        <v>0</v>
      </c>
      <c r="FJ14" s="219">
        <v>0</v>
      </c>
      <c r="FK14" s="219">
        <v>0</v>
      </c>
      <c r="FL14" s="218">
        <v>0</v>
      </c>
      <c r="FM14" s="218">
        <v>0</v>
      </c>
      <c r="FO14" s="366">
        <f t="shared" si="47"/>
        <v>0</v>
      </c>
      <c r="FP14" s="208">
        <v>0</v>
      </c>
      <c r="FQ14" s="367">
        <f t="shared" si="48"/>
        <v>0</v>
      </c>
      <c r="FR14" s="209">
        <v>0</v>
      </c>
      <c r="FS14" s="209">
        <v>0</v>
      </c>
      <c r="FT14" s="209">
        <v>0</v>
      </c>
      <c r="FU14" s="209">
        <v>0</v>
      </c>
      <c r="FV14" s="209">
        <v>0</v>
      </c>
      <c r="FW14" s="209">
        <v>0</v>
      </c>
      <c r="FX14" s="209">
        <v>0</v>
      </c>
      <c r="FY14" s="209">
        <v>0</v>
      </c>
      <c r="FZ14" s="210">
        <v>0</v>
      </c>
      <c r="GA14" s="210">
        <v>0</v>
      </c>
      <c r="GC14" s="366">
        <f t="shared" si="49"/>
        <v>0</v>
      </c>
      <c r="GD14" s="217"/>
      <c r="GE14" s="367">
        <f t="shared" si="50"/>
        <v>0</v>
      </c>
      <c r="GF14" s="219"/>
      <c r="GG14" s="219"/>
      <c r="GH14" s="219"/>
      <c r="GI14" s="219"/>
      <c r="GJ14" s="219"/>
      <c r="GK14" s="219"/>
      <c r="GL14" s="219"/>
      <c r="GM14" s="219"/>
      <c r="GN14" s="218"/>
      <c r="GO14" s="218"/>
      <c r="GQ14" s="366">
        <f t="shared" si="51"/>
        <v>0</v>
      </c>
      <c r="GR14" s="185"/>
      <c r="GS14" s="367">
        <f t="shared" si="52"/>
        <v>0</v>
      </c>
      <c r="GT14" s="186"/>
      <c r="GU14" s="186"/>
      <c r="GV14" s="186"/>
      <c r="GW14" s="186"/>
      <c r="GX14" s="186"/>
      <c r="GY14" s="186"/>
      <c r="GZ14" s="186"/>
      <c r="HA14" s="186"/>
      <c r="HB14" s="184"/>
      <c r="HC14" s="184"/>
      <c r="HE14" s="366">
        <f t="shared" si="53"/>
        <v>0</v>
      </c>
      <c r="HF14" s="208"/>
      <c r="HG14" s="367">
        <f t="shared" si="54"/>
        <v>0</v>
      </c>
      <c r="HH14" s="209"/>
      <c r="HI14" s="209"/>
      <c r="HJ14" s="209"/>
      <c r="HK14" s="209"/>
      <c r="HL14" s="209"/>
      <c r="HM14" s="209"/>
      <c r="HN14" s="209"/>
      <c r="HO14" s="209"/>
      <c r="HP14" s="210"/>
      <c r="HQ14" s="210"/>
      <c r="HS14" s="366">
        <f t="shared" si="55"/>
        <v>0</v>
      </c>
      <c r="HT14" s="217"/>
      <c r="HU14" s="367">
        <f t="shared" si="56"/>
        <v>0</v>
      </c>
      <c r="HV14" s="219"/>
      <c r="HW14" s="219"/>
      <c r="HX14" s="219"/>
      <c r="HY14" s="219"/>
      <c r="HZ14" s="219"/>
      <c r="IA14" s="219"/>
      <c r="IB14" s="219"/>
      <c r="IC14" s="219"/>
      <c r="ID14" s="218"/>
      <c r="IE14" s="218"/>
    </row>
    <row r="15" spans="1:239" ht="21" customHeight="1">
      <c r="A15" s="371" t="s">
        <v>9</v>
      </c>
      <c r="B15" s="372" t="s">
        <v>102</v>
      </c>
      <c r="C15" s="366">
        <f t="shared" si="22"/>
        <v>0</v>
      </c>
      <c r="D15" s="566">
        <f>R15+AF15+AT15+BH15+BV15+CJ15+CX15+DL15+DZ15+EN15+FB15+FP15+GD15+GR15+HF15+HT15</f>
        <v>0</v>
      </c>
      <c r="E15" s="367">
        <f t="shared" si="23"/>
        <v>0</v>
      </c>
      <c r="F15" s="566">
        <f>T15+AH15+AV15+BJ15+BX15+CL15+CZ15+DN15+EB15+EP15+FD15+FR15+GF15+GT15+HH15+HV15</f>
        <v>0</v>
      </c>
      <c r="G15" s="566">
        <f t="shared" si="24"/>
        <v>0</v>
      </c>
      <c r="H15" s="566">
        <f t="shared" si="24"/>
        <v>0</v>
      </c>
      <c r="I15" s="566">
        <f t="shared" si="24"/>
        <v>0</v>
      </c>
      <c r="J15" s="566">
        <f t="shared" si="24"/>
        <v>0</v>
      </c>
      <c r="K15" s="566">
        <f t="shared" si="24"/>
        <v>0</v>
      </c>
      <c r="L15" s="566">
        <f t="shared" si="24"/>
        <v>0</v>
      </c>
      <c r="M15" s="566">
        <f t="shared" si="24"/>
        <v>0</v>
      </c>
      <c r="N15" s="566">
        <f t="shared" si="24"/>
        <v>0</v>
      </c>
      <c r="O15" s="566">
        <f t="shared" si="24"/>
        <v>0</v>
      </c>
      <c r="P15" s="117"/>
      <c r="Q15" s="366">
        <f t="shared" si="25"/>
        <v>0</v>
      </c>
      <c r="R15" s="600">
        <v>0</v>
      </c>
      <c r="S15" s="367">
        <f t="shared" si="26"/>
        <v>0</v>
      </c>
      <c r="T15" s="603">
        <v>0</v>
      </c>
      <c r="U15" s="603">
        <v>0</v>
      </c>
      <c r="V15" s="603">
        <v>0</v>
      </c>
      <c r="W15" s="603">
        <v>0</v>
      </c>
      <c r="X15" s="603">
        <v>0</v>
      </c>
      <c r="Y15" s="603">
        <v>0</v>
      </c>
      <c r="Z15" s="603">
        <v>0</v>
      </c>
      <c r="AA15" s="603">
        <v>0</v>
      </c>
      <c r="AB15" s="602">
        <v>0</v>
      </c>
      <c r="AC15" s="602">
        <v>0</v>
      </c>
      <c r="AE15" s="366">
        <f t="shared" si="27"/>
        <v>0</v>
      </c>
      <c r="AF15" s="388">
        <v>0</v>
      </c>
      <c r="AG15" s="367">
        <f t="shared" si="28"/>
        <v>0</v>
      </c>
      <c r="AH15" s="391">
        <v>0</v>
      </c>
      <c r="AI15" s="391">
        <v>0</v>
      </c>
      <c r="AJ15" s="391">
        <v>0</v>
      </c>
      <c r="AK15" s="391">
        <v>0</v>
      </c>
      <c r="AL15" s="391">
        <v>0</v>
      </c>
      <c r="AM15" s="391">
        <v>0</v>
      </c>
      <c r="AN15" s="391">
        <v>0</v>
      </c>
      <c r="AO15" s="391">
        <v>0</v>
      </c>
      <c r="AP15" s="390">
        <v>0</v>
      </c>
      <c r="AQ15" s="390">
        <v>0</v>
      </c>
      <c r="AS15" s="366">
        <f t="shared" si="29"/>
        <v>0</v>
      </c>
      <c r="AT15" s="600">
        <v>0</v>
      </c>
      <c r="AU15" s="367">
        <f t="shared" si="30"/>
        <v>0</v>
      </c>
      <c r="AV15" s="603">
        <v>0</v>
      </c>
      <c r="AW15" s="603">
        <v>0</v>
      </c>
      <c r="AX15" s="603">
        <v>0</v>
      </c>
      <c r="AY15" s="603">
        <v>0</v>
      </c>
      <c r="AZ15" s="603">
        <v>0</v>
      </c>
      <c r="BA15" s="603">
        <v>0</v>
      </c>
      <c r="BB15" s="603">
        <v>0</v>
      </c>
      <c r="BC15" s="603">
        <v>0</v>
      </c>
      <c r="BD15" s="602">
        <v>0</v>
      </c>
      <c r="BE15" s="602">
        <v>0</v>
      </c>
      <c r="BG15" s="366">
        <f t="shared" si="31"/>
        <v>0</v>
      </c>
      <c r="BH15" s="208">
        <v>0</v>
      </c>
      <c r="BI15" s="367">
        <f t="shared" si="32"/>
        <v>0</v>
      </c>
      <c r="BJ15" s="209">
        <v>0</v>
      </c>
      <c r="BK15" s="209">
        <v>0</v>
      </c>
      <c r="BL15" s="209">
        <v>0</v>
      </c>
      <c r="BM15" s="209">
        <v>0</v>
      </c>
      <c r="BN15" s="209">
        <v>0</v>
      </c>
      <c r="BO15" s="209">
        <v>0</v>
      </c>
      <c r="BP15" s="209">
        <v>0</v>
      </c>
      <c r="BQ15" s="209">
        <v>0</v>
      </c>
      <c r="BR15" s="210">
        <v>0</v>
      </c>
      <c r="BS15" s="210">
        <v>0</v>
      </c>
      <c r="BU15" s="366">
        <f t="shared" si="33"/>
        <v>0</v>
      </c>
      <c r="BV15" s="633">
        <v>0</v>
      </c>
      <c r="BW15" s="367">
        <f t="shared" si="34"/>
        <v>0</v>
      </c>
      <c r="BX15" s="635">
        <v>0</v>
      </c>
      <c r="BY15" s="635">
        <v>0</v>
      </c>
      <c r="BZ15" s="635">
        <v>0</v>
      </c>
      <c r="CA15" s="635">
        <v>0</v>
      </c>
      <c r="CB15" s="635">
        <v>0</v>
      </c>
      <c r="CC15" s="635">
        <v>0</v>
      </c>
      <c r="CD15" s="635">
        <v>0</v>
      </c>
      <c r="CE15" s="635">
        <v>0</v>
      </c>
      <c r="CF15" s="636">
        <v>0</v>
      </c>
      <c r="CG15" s="636">
        <v>0</v>
      </c>
      <c r="CI15" s="366">
        <f t="shared" si="35"/>
        <v>0</v>
      </c>
      <c r="CJ15" s="606"/>
      <c r="CK15" s="367">
        <f t="shared" si="36"/>
        <v>0</v>
      </c>
      <c r="CL15" s="640">
        <v>0</v>
      </c>
      <c r="CM15" s="640">
        <v>0</v>
      </c>
      <c r="CN15" s="640">
        <v>0</v>
      </c>
      <c r="CO15" s="640">
        <v>0</v>
      </c>
      <c r="CP15" s="640">
        <v>0</v>
      </c>
      <c r="CQ15" s="640">
        <v>0</v>
      </c>
      <c r="CR15" s="640">
        <v>0</v>
      </c>
      <c r="CS15" s="640">
        <v>0</v>
      </c>
      <c r="CT15" s="641">
        <v>0</v>
      </c>
      <c r="CU15" s="641">
        <v>0</v>
      </c>
      <c r="CW15" s="366">
        <f t="shared" si="37"/>
        <v>0</v>
      </c>
      <c r="CX15" s="608">
        <v>0</v>
      </c>
      <c r="CY15" s="367">
        <f t="shared" si="38"/>
        <v>0</v>
      </c>
      <c r="CZ15" s="618">
        <v>0</v>
      </c>
      <c r="DA15" s="618">
        <v>0</v>
      </c>
      <c r="DB15" s="618">
        <v>0</v>
      </c>
      <c r="DC15" s="618">
        <v>0</v>
      </c>
      <c r="DD15" s="618">
        <v>0</v>
      </c>
      <c r="DE15" s="618">
        <v>0</v>
      </c>
      <c r="DF15" s="618">
        <v>0</v>
      </c>
      <c r="DG15" s="618">
        <v>0</v>
      </c>
      <c r="DH15" s="617">
        <v>0</v>
      </c>
      <c r="DI15" s="617">
        <v>0</v>
      </c>
      <c r="DK15" s="366">
        <f t="shared" si="39"/>
        <v>0</v>
      </c>
      <c r="DL15" s="626">
        <v>0</v>
      </c>
      <c r="DM15" s="367">
        <f t="shared" si="40"/>
        <v>0</v>
      </c>
      <c r="DN15" s="646">
        <v>0</v>
      </c>
      <c r="DO15" s="646">
        <v>0</v>
      </c>
      <c r="DP15" s="646">
        <v>0</v>
      </c>
      <c r="DQ15" s="646">
        <v>0</v>
      </c>
      <c r="DR15" s="646">
        <v>0</v>
      </c>
      <c r="DS15" s="646">
        <v>0</v>
      </c>
      <c r="DT15" s="646">
        <v>0</v>
      </c>
      <c r="DU15" s="646">
        <v>0</v>
      </c>
      <c r="DV15" s="647">
        <v>0</v>
      </c>
      <c r="DW15" s="647">
        <v>0</v>
      </c>
      <c r="DY15" s="366">
        <f t="shared" si="41"/>
        <v>0</v>
      </c>
      <c r="DZ15" s="185">
        <v>0</v>
      </c>
      <c r="EA15" s="367">
        <f t="shared" si="42"/>
        <v>0</v>
      </c>
      <c r="EB15" s="186">
        <v>0</v>
      </c>
      <c r="EC15" s="186">
        <v>0</v>
      </c>
      <c r="ED15" s="186">
        <v>0</v>
      </c>
      <c r="EE15" s="186">
        <v>0</v>
      </c>
      <c r="EF15" s="186">
        <v>0</v>
      </c>
      <c r="EG15" s="186">
        <v>0</v>
      </c>
      <c r="EH15" s="186">
        <v>0</v>
      </c>
      <c r="EI15" s="186">
        <v>0</v>
      </c>
      <c r="EJ15" s="184">
        <v>0</v>
      </c>
      <c r="EK15" s="184">
        <v>0</v>
      </c>
      <c r="EM15" s="366">
        <f t="shared" si="43"/>
        <v>0</v>
      </c>
      <c r="EN15" s="608">
        <v>0</v>
      </c>
      <c r="EO15" s="367">
        <f t="shared" si="44"/>
        <v>0</v>
      </c>
      <c r="EP15" s="618">
        <v>0</v>
      </c>
      <c r="EQ15" s="618">
        <v>0</v>
      </c>
      <c r="ER15" s="618">
        <v>0</v>
      </c>
      <c r="ES15" s="618">
        <v>0</v>
      </c>
      <c r="ET15" s="618">
        <v>0</v>
      </c>
      <c r="EU15" s="618">
        <v>0</v>
      </c>
      <c r="EV15" s="618">
        <v>0</v>
      </c>
      <c r="EW15" s="618">
        <v>0</v>
      </c>
      <c r="EX15" s="617">
        <v>0</v>
      </c>
      <c r="EY15" s="617">
        <v>0</v>
      </c>
      <c r="FA15" s="366">
        <f t="shared" si="45"/>
        <v>0</v>
      </c>
      <c r="FB15" s="217"/>
      <c r="FC15" s="367">
        <f t="shared" si="46"/>
        <v>0</v>
      </c>
      <c r="FD15" s="219">
        <v>0</v>
      </c>
      <c r="FE15" s="219">
        <v>0</v>
      </c>
      <c r="FF15" s="219">
        <v>0</v>
      </c>
      <c r="FG15" s="219">
        <v>0</v>
      </c>
      <c r="FH15" s="219">
        <v>0</v>
      </c>
      <c r="FI15" s="219">
        <v>0</v>
      </c>
      <c r="FJ15" s="219">
        <v>0</v>
      </c>
      <c r="FK15" s="219">
        <v>0</v>
      </c>
      <c r="FL15" s="218">
        <v>0</v>
      </c>
      <c r="FM15" s="218">
        <v>0</v>
      </c>
      <c r="FO15" s="366">
        <f t="shared" si="47"/>
        <v>0</v>
      </c>
      <c r="FP15" s="208">
        <v>0</v>
      </c>
      <c r="FQ15" s="367">
        <f t="shared" si="48"/>
        <v>0</v>
      </c>
      <c r="FR15" s="209">
        <v>0</v>
      </c>
      <c r="FS15" s="209">
        <v>0</v>
      </c>
      <c r="FT15" s="209">
        <v>0</v>
      </c>
      <c r="FU15" s="209">
        <v>0</v>
      </c>
      <c r="FV15" s="209">
        <v>0</v>
      </c>
      <c r="FW15" s="209">
        <v>0</v>
      </c>
      <c r="FX15" s="209">
        <v>0</v>
      </c>
      <c r="FY15" s="209">
        <v>0</v>
      </c>
      <c r="FZ15" s="210">
        <v>0</v>
      </c>
      <c r="GA15" s="210">
        <v>0</v>
      </c>
      <c r="GC15" s="366">
        <f t="shared" si="49"/>
        <v>0</v>
      </c>
      <c r="GD15" s="217"/>
      <c r="GE15" s="367">
        <f t="shared" si="50"/>
        <v>0</v>
      </c>
      <c r="GF15" s="219"/>
      <c r="GG15" s="219"/>
      <c r="GH15" s="219"/>
      <c r="GI15" s="219"/>
      <c r="GJ15" s="219"/>
      <c r="GK15" s="219"/>
      <c r="GL15" s="219"/>
      <c r="GM15" s="219"/>
      <c r="GN15" s="218"/>
      <c r="GO15" s="218"/>
      <c r="GQ15" s="366">
        <f t="shared" si="51"/>
        <v>0</v>
      </c>
      <c r="GR15" s="185"/>
      <c r="GS15" s="367">
        <f t="shared" si="52"/>
        <v>0</v>
      </c>
      <c r="GT15" s="186"/>
      <c r="GU15" s="186"/>
      <c r="GV15" s="186"/>
      <c r="GW15" s="186"/>
      <c r="GX15" s="186"/>
      <c r="GY15" s="186"/>
      <c r="GZ15" s="186"/>
      <c r="HA15" s="186"/>
      <c r="HB15" s="184"/>
      <c r="HC15" s="184"/>
      <c r="HE15" s="366">
        <f t="shared" si="53"/>
        <v>0</v>
      </c>
      <c r="HF15" s="208"/>
      <c r="HG15" s="367">
        <f t="shared" si="54"/>
        <v>0</v>
      </c>
      <c r="HH15" s="209"/>
      <c r="HI15" s="209"/>
      <c r="HJ15" s="209"/>
      <c r="HK15" s="209"/>
      <c r="HL15" s="209"/>
      <c r="HM15" s="209"/>
      <c r="HN15" s="209"/>
      <c r="HO15" s="209"/>
      <c r="HP15" s="210"/>
      <c r="HQ15" s="210"/>
      <c r="HS15" s="366">
        <f t="shared" si="55"/>
        <v>0</v>
      </c>
      <c r="HT15" s="217"/>
      <c r="HU15" s="367">
        <f t="shared" si="56"/>
        <v>0</v>
      </c>
      <c r="HV15" s="219"/>
      <c r="HW15" s="219"/>
      <c r="HX15" s="219"/>
      <c r="HY15" s="219"/>
      <c r="HZ15" s="219"/>
      <c r="IA15" s="219"/>
      <c r="IB15" s="219"/>
      <c r="IC15" s="219"/>
      <c r="ID15" s="218"/>
      <c r="IE15" s="218"/>
    </row>
    <row r="16" spans="1:239" ht="21" customHeight="1">
      <c r="A16" s="371" t="s">
        <v>103</v>
      </c>
      <c r="B16" s="372" t="s">
        <v>104</v>
      </c>
      <c r="C16" s="366">
        <f t="shared" si="22"/>
        <v>2491916687</v>
      </c>
      <c r="D16" s="366">
        <f>D17+D25</f>
        <v>308393060</v>
      </c>
      <c r="E16" s="366">
        <f aca="true" t="shared" si="57" ref="E16:O16">E17+E25</f>
        <v>28345924</v>
      </c>
      <c r="F16" s="366">
        <f t="shared" si="57"/>
        <v>0</v>
      </c>
      <c r="G16" s="366">
        <f t="shared" si="57"/>
        <v>28345924</v>
      </c>
      <c r="H16" s="366">
        <f t="shared" si="57"/>
        <v>232300</v>
      </c>
      <c r="I16" s="366">
        <f t="shared" si="57"/>
        <v>50500</v>
      </c>
      <c r="J16" s="366">
        <f t="shared" si="57"/>
        <v>1968493690</v>
      </c>
      <c r="K16" s="366">
        <f t="shared" si="57"/>
        <v>6932308</v>
      </c>
      <c r="L16" s="366">
        <f t="shared" si="57"/>
        <v>0</v>
      </c>
      <c r="M16" s="366">
        <f t="shared" si="57"/>
        <v>179468905</v>
      </c>
      <c r="N16" s="366">
        <f t="shared" si="57"/>
        <v>0</v>
      </c>
      <c r="O16" s="366">
        <f t="shared" si="57"/>
        <v>0</v>
      </c>
      <c r="P16" s="117"/>
      <c r="Q16" s="366">
        <f t="shared" si="25"/>
        <v>89814279</v>
      </c>
      <c r="R16" s="366">
        <f>R17+R25</f>
        <v>11044093</v>
      </c>
      <c r="S16" s="366">
        <f aca="true" t="shared" si="58" ref="S16:AC16">S17+S25</f>
        <v>0</v>
      </c>
      <c r="T16" s="366">
        <f t="shared" si="58"/>
        <v>0</v>
      </c>
      <c r="U16" s="366">
        <f t="shared" si="58"/>
        <v>0</v>
      </c>
      <c r="V16" s="366">
        <f t="shared" si="58"/>
        <v>0</v>
      </c>
      <c r="W16" s="366">
        <f t="shared" si="58"/>
        <v>0</v>
      </c>
      <c r="X16" s="366">
        <f t="shared" si="58"/>
        <v>78452764</v>
      </c>
      <c r="Y16" s="366">
        <f t="shared" si="58"/>
        <v>317422</v>
      </c>
      <c r="Z16" s="366">
        <f t="shared" si="58"/>
        <v>0</v>
      </c>
      <c r="AA16" s="366">
        <f t="shared" si="58"/>
        <v>0</v>
      </c>
      <c r="AB16" s="366">
        <f t="shared" si="58"/>
        <v>0</v>
      </c>
      <c r="AC16" s="366">
        <f t="shared" si="58"/>
        <v>0</v>
      </c>
      <c r="AE16" s="366">
        <f t="shared" si="27"/>
        <v>361116252</v>
      </c>
      <c r="AF16" s="366">
        <f>AF17+AF25</f>
        <v>10956800</v>
      </c>
      <c r="AG16" s="366">
        <f aca="true" t="shared" si="59" ref="AG16:AQ16">AG17+AG25</f>
        <v>1020162</v>
      </c>
      <c r="AH16" s="366">
        <f t="shared" si="59"/>
        <v>0</v>
      </c>
      <c r="AI16" s="366">
        <f t="shared" si="59"/>
        <v>1020162</v>
      </c>
      <c r="AJ16" s="366">
        <f t="shared" si="59"/>
        <v>0</v>
      </c>
      <c r="AK16" s="366">
        <f t="shared" si="59"/>
        <v>0</v>
      </c>
      <c r="AL16" s="366">
        <f t="shared" si="59"/>
        <v>334624275</v>
      </c>
      <c r="AM16" s="366">
        <f t="shared" si="59"/>
        <v>2713354</v>
      </c>
      <c r="AN16" s="366">
        <f t="shared" si="59"/>
        <v>0</v>
      </c>
      <c r="AO16" s="366">
        <f t="shared" si="59"/>
        <v>11801661</v>
      </c>
      <c r="AP16" s="366">
        <f t="shared" si="59"/>
        <v>0</v>
      </c>
      <c r="AQ16" s="366">
        <f t="shared" si="59"/>
        <v>0</v>
      </c>
      <c r="AS16" s="366">
        <f t="shared" si="29"/>
        <v>360384009</v>
      </c>
      <c r="AT16" s="366">
        <f>AT17+AT25</f>
        <v>11340000</v>
      </c>
      <c r="AU16" s="366">
        <f aca="true" t="shared" si="60" ref="AU16:BE16">AU17+AU25</f>
        <v>0</v>
      </c>
      <c r="AV16" s="366">
        <f t="shared" si="60"/>
        <v>0</v>
      </c>
      <c r="AW16" s="366">
        <f t="shared" si="60"/>
        <v>0</v>
      </c>
      <c r="AX16" s="366">
        <f t="shared" si="60"/>
        <v>0</v>
      </c>
      <c r="AY16" s="366">
        <f t="shared" si="60"/>
        <v>0</v>
      </c>
      <c r="AZ16" s="366">
        <f t="shared" si="60"/>
        <v>184807921</v>
      </c>
      <c r="BA16" s="366">
        <f t="shared" si="60"/>
        <v>2653590</v>
      </c>
      <c r="BB16" s="366">
        <f t="shared" si="60"/>
        <v>0</v>
      </c>
      <c r="BC16" s="366">
        <f t="shared" si="60"/>
        <v>161582498</v>
      </c>
      <c r="BD16" s="366">
        <f t="shared" si="60"/>
        <v>0</v>
      </c>
      <c r="BE16" s="366">
        <f t="shared" si="60"/>
        <v>0</v>
      </c>
      <c r="BG16" s="366">
        <f t="shared" si="31"/>
        <v>355846848</v>
      </c>
      <c r="BH16" s="366">
        <f>BH17+BH25</f>
        <v>137825225</v>
      </c>
      <c r="BI16" s="366">
        <f aca="true" t="shared" si="61" ref="BI16:BS16">BI17+BI25</f>
        <v>9390974</v>
      </c>
      <c r="BJ16" s="366">
        <f t="shared" si="61"/>
        <v>0</v>
      </c>
      <c r="BK16" s="366">
        <f t="shared" si="61"/>
        <v>9390974</v>
      </c>
      <c r="BL16" s="366">
        <f t="shared" si="61"/>
        <v>0</v>
      </c>
      <c r="BM16" s="366">
        <f t="shared" si="61"/>
        <v>0</v>
      </c>
      <c r="BN16" s="366">
        <f t="shared" si="61"/>
        <v>208602268</v>
      </c>
      <c r="BO16" s="366">
        <f t="shared" si="61"/>
        <v>0</v>
      </c>
      <c r="BP16" s="366">
        <f t="shared" si="61"/>
        <v>0</v>
      </c>
      <c r="BQ16" s="366">
        <f t="shared" si="61"/>
        <v>28381</v>
      </c>
      <c r="BR16" s="366">
        <f t="shared" si="61"/>
        <v>0</v>
      </c>
      <c r="BS16" s="366">
        <f t="shared" si="61"/>
        <v>0</v>
      </c>
      <c r="BU16" s="366">
        <f t="shared" si="33"/>
        <v>116471880</v>
      </c>
      <c r="BV16" s="366">
        <f>BV17+BV25</f>
        <v>42297212</v>
      </c>
      <c r="BW16" s="366">
        <f aca="true" t="shared" si="62" ref="BW16:CG16">BW17+BW25</f>
        <v>13704779</v>
      </c>
      <c r="BX16" s="366">
        <f t="shared" si="62"/>
        <v>0</v>
      </c>
      <c r="BY16" s="366">
        <f t="shared" si="62"/>
        <v>13704779</v>
      </c>
      <c r="BZ16" s="366">
        <f t="shared" si="62"/>
        <v>0</v>
      </c>
      <c r="CA16" s="366">
        <f t="shared" si="62"/>
        <v>0</v>
      </c>
      <c r="CB16" s="366">
        <f t="shared" si="62"/>
        <v>60240287</v>
      </c>
      <c r="CC16" s="366">
        <f t="shared" si="62"/>
        <v>0</v>
      </c>
      <c r="CD16" s="366">
        <f t="shared" si="62"/>
        <v>0</v>
      </c>
      <c r="CE16" s="366">
        <f t="shared" si="62"/>
        <v>229602</v>
      </c>
      <c r="CF16" s="366">
        <f t="shared" si="62"/>
        <v>0</v>
      </c>
      <c r="CG16" s="366">
        <f t="shared" si="62"/>
        <v>0</v>
      </c>
      <c r="CI16" s="366">
        <f t="shared" si="35"/>
        <v>620564777</v>
      </c>
      <c r="CJ16" s="366">
        <f>CJ17+CJ25</f>
        <v>0</v>
      </c>
      <c r="CK16" s="366">
        <f aca="true" t="shared" si="63" ref="CK16:CU16">CK17+CK25</f>
        <v>0</v>
      </c>
      <c r="CL16" s="366">
        <f t="shared" si="63"/>
        <v>0</v>
      </c>
      <c r="CM16" s="366">
        <f t="shared" si="63"/>
        <v>0</v>
      </c>
      <c r="CN16" s="366">
        <f t="shared" si="63"/>
        <v>232300</v>
      </c>
      <c r="CO16" s="366">
        <f t="shared" si="63"/>
        <v>0</v>
      </c>
      <c r="CP16" s="366">
        <f t="shared" si="63"/>
        <v>620332477</v>
      </c>
      <c r="CQ16" s="366">
        <f t="shared" si="63"/>
        <v>0</v>
      </c>
      <c r="CR16" s="366">
        <f t="shared" si="63"/>
        <v>0</v>
      </c>
      <c r="CS16" s="366">
        <f t="shared" si="63"/>
        <v>0</v>
      </c>
      <c r="CT16" s="366">
        <f t="shared" si="63"/>
        <v>0</v>
      </c>
      <c r="CU16" s="366">
        <f t="shared" si="63"/>
        <v>0</v>
      </c>
      <c r="CW16" s="366">
        <f t="shared" si="37"/>
        <v>0</v>
      </c>
      <c r="CX16" s="366">
        <f>CX17+CX25</f>
        <v>0</v>
      </c>
      <c r="CY16" s="366">
        <f aca="true" t="shared" si="64" ref="CY16:DI16">CY17+CY25</f>
        <v>0</v>
      </c>
      <c r="CZ16" s="366">
        <f t="shared" si="64"/>
        <v>0</v>
      </c>
      <c r="DA16" s="366">
        <f t="shared" si="64"/>
        <v>0</v>
      </c>
      <c r="DB16" s="366">
        <f t="shared" si="64"/>
        <v>0</v>
      </c>
      <c r="DC16" s="366">
        <f t="shared" si="64"/>
        <v>0</v>
      </c>
      <c r="DD16" s="366">
        <f t="shared" si="64"/>
        <v>0</v>
      </c>
      <c r="DE16" s="366">
        <f t="shared" si="64"/>
        <v>0</v>
      </c>
      <c r="DF16" s="366">
        <f t="shared" si="64"/>
        <v>0</v>
      </c>
      <c r="DG16" s="366">
        <f t="shared" si="64"/>
        <v>0</v>
      </c>
      <c r="DH16" s="366">
        <f t="shared" si="64"/>
        <v>0</v>
      </c>
      <c r="DI16" s="366">
        <f t="shared" si="64"/>
        <v>0</v>
      </c>
      <c r="DK16" s="366">
        <f t="shared" si="39"/>
        <v>155759838</v>
      </c>
      <c r="DL16" s="366">
        <f>DL17+DL25</f>
        <v>5956753</v>
      </c>
      <c r="DM16" s="366">
        <f aca="true" t="shared" si="65" ref="DM16:DW16">DM17+DM25</f>
        <v>1293000</v>
      </c>
      <c r="DN16" s="366">
        <f t="shared" si="65"/>
        <v>0</v>
      </c>
      <c r="DO16" s="366">
        <f t="shared" si="65"/>
        <v>1293000</v>
      </c>
      <c r="DP16" s="366">
        <f t="shared" si="65"/>
        <v>0</v>
      </c>
      <c r="DQ16" s="366">
        <f t="shared" si="65"/>
        <v>0</v>
      </c>
      <c r="DR16" s="366">
        <f t="shared" si="65"/>
        <v>148460606</v>
      </c>
      <c r="DS16" s="366">
        <f t="shared" si="65"/>
        <v>0</v>
      </c>
      <c r="DT16" s="366">
        <f t="shared" si="65"/>
        <v>0</v>
      </c>
      <c r="DU16" s="366">
        <f t="shared" si="65"/>
        <v>49479</v>
      </c>
      <c r="DV16" s="366">
        <f t="shared" si="65"/>
        <v>0</v>
      </c>
      <c r="DW16" s="366">
        <f t="shared" si="65"/>
        <v>0</v>
      </c>
      <c r="DY16" s="366">
        <f t="shared" si="41"/>
        <v>87115279</v>
      </c>
      <c r="DZ16" s="366">
        <f>DZ17+DZ25</f>
        <v>57414059</v>
      </c>
      <c r="EA16" s="366">
        <f aca="true" t="shared" si="66" ref="EA16:EK16">EA17+EA25</f>
        <v>177935</v>
      </c>
      <c r="EB16" s="366">
        <f t="shared" si="66"/>
        <v>0</v>
      </c>
      <c r="EC16" s="366">
        <f t="shared" si="66"/>
        <v>177935</v>
      </c>
      <c r="ED16" s="366">
        <f t="shared" si="66"/>
        <v>0</v>
      </c>
      <c r="EE16" s="366">
        <f t="shared" si="66"/>
        <v>0</v>
      </c>
      <c r="EF16" s="366">
        <f t="shared" si="66"/>
        <v>23276302</v>
      </c>
      <c r="EG16" s="366">
        <f t="shared" si="66"/>
        <v>469699</v>
      </c>
      <c r="EH16" s="366">
        <f t="shared" si="66"/>
        <v>0</v>
      </c>
      <c r="EI16" s="366">
        <f t="shared" si="66"/>
        <v>5777284</v>
      </c>
      <c r="EJ16" s="366">
        <f t="shared" si="66"/>
        <v>0</v>
      </c>
      <c r="EK16" s="366">
        <f t="shared" si="66"/>
        <v>0</v>
      </c>
      <c r="EM16" s="366">
        <f t="shared" si="43"/>
        <v>3698803</v>
      </c>
      <c r="EN16" s="366">
        <f>EN17+EN25</f>
        <v>318252</v>
      </c>
      <c r="EO16" s="366">
        <f aca="true" t="shared" si="67" ref="EO16:EY16">EO17+EO25</f>
        <v>2692966</v>
      </c>
      <c r="EP16" s="366">
        <f t="shared" si="67"/>
        <v>0</v>
      </c>
      <c r="EQ16" s="366">
        <f t="shared" si="67"/>
        <v>2692966</v>
      </c>
      <c r="ER16" s="366">
        <f t="shared" si="67"/>
        <v>0</v>
      </c>
      <c r="ES16" s="366">
        <f t="shared" si="67"/>
        <v>50500</v>
      </c>
      <c r="ET16" s="366">
        <f t="shared" si="67"/>
        <v>637085</v>
      </c>
      <c r="EU16" s="366">
        <f t="shared" si="67"/>
        <v>0</v>
      </c>
      <c r="EV16" s="366">
        <f t="shared" si="67"/>
        <v>0</v>
      </c>
      <c r="EW16" s="366">
        <f t="shared" si="67"/>
        <v>0</v>
      </c>
      <c r="EX16" s="366">
        <f t="shared" si="67"/>
        <v>0</v>
      </c>
      <c r="EY16" s="366">
        <f t="shared" si="67"/>
        <v>0</v>
      </c>
      <c r="FA16" s="366">
        <f t="shared" si="45"/>
        <v>66108</v>
      </c>
      <c r="FB16" s="366">
        <f>FB17+FB25</f>
        <v>0</v>
      </c>
      <c r="FC16" s="366">
        <f aca="true" t="shared" si="68" ref="FC16:FM16">FC17+FC25</f>
        <v>66108</v>
      </c>
      <c r="FD16" s="366">
        <f t="shared" si="68"/>
        <v>0</v>
      </c>
      <c r="FE16" s="366">
        <f t="shared" si="68"/>
        <v>66108</v>
      </c>
      <c r="FF16" s="366">
        <f t="shared" si="68"/>
        <v>0</v>
      </c>
      <c r="FG16" s="366">
        <f t="shared" si="68"/>
        <v>0</v>
      </c>
      <c r="FH16" s="366">
        <f t="shared" si="68"/>
        <v>0</v>
      </c>
      <c r="FI16" s="366">
        <f t="shared" si="68"/>
        <v>0</v>
      </c>
      <c r="FJ16" s="366">
        <f t="shared" si="68"/>
        <v>0</v>
      </c>
      <c r="FK16" s="366">
        <f t="shared" si="68"/>
        <v>0</v>
      </c>
      <c r="FL16" s="366">
        <f t="shared" si="68"/>
        <v>0</v>
      </c>
      <c r="FM16" s="366">
        <f t="shared" si="68"/>
        <v>0</v>
      </c>
      <c r="FO16" s="366">
        <f t="shared" si="47"/>
        <v>341078614</v>
      </c>
      <c r="FP16" s="366">
        <f>FP17+FP25</f>
        <v>31240666</v>
      </c>
      <c r="FQ16" s="366">
        <f aca="true" t="shared" si="69" ref="FQ16:GA16">FQ17+FQ25</f>
        <v>0</v>
      </c>
      <c r="FR16" s="366">
        <f t="shared" si="69"/>
        <v>0</v>
      </c>
      <c r="FS16" s="366">
        <f t="shared" si="69"/>
        <v>0</v>
      </c>
      <c r="FT16" s="366">
        <f t="shared" si="69"/>
        <v>0</v>
      </c>
      <c r="FU16" s="366">
        <f t="shared" si="69"/>
        <v>0</v>
      </c>
      <c r="FV16" s="366">
        <f t="shared" si="69"/>
        <v>309059705</v>
      </c>
      <c r="FW16" s="366">
        <f t="shared" si="69"/>
        <v>778243</v>
      </c>
      <c r="FX16" s="366">
        <f t="shared" si="69"/>
        <v>0</v>
      </c>
      <c r="FY16" s="366">
        <f t="shared" si="69"/>
        <v>0</v>
      </c>
      <c r="FZ16" s="366">
        <f t="shared" si="69"/>
        <v>0</v>
      </c>
      <c r="GA16" s="366">
        <f t="shared" si="69"/>
        <v>0</v>
      </c>
      <c r="GC16" s="366">
        <f t="shared" si="49"/>
        <v>0</v>
      </c>
      <c r="GD16" s="366">
        <f>GD17+GD25</f>
        <v>0</v>
      </c>
      <c r="GE16" s="366">
        <f aca="true" t="shared" si="70" ref="GE16:GO16">GE17+GE25</f>
        <v>0</v>
      </c>
      <c r="GF16" s="366">
        <f t="shared" si="70"/>
        <v>0</v>
      </c>
      <c r="GG16" s="366">
        <f t="shared" si="70"/>
        <v>0</v>
      </c>
      <c r="GH16" s="366">
        <f t="shared" si="70"/>
        <v>0</v>
      </c>
      <c r="GI16" s="366">
        <f t="shared" si="70"/>
        <v>0</v>
      </c>
      <c r="GJ16" s="366">
        <f t="shared" si="70"/>
        <v>0</v>
      </c>
      <c r="GK16" s="366">
        <f t="shared" si="70"/>
        <v>0</v>
      </c>
      <c r="GL16" s="366">
        <f t="shared" si="70"/>
        <v>0</v>
      </c>
      <c r="GM16" s="366">
        <f t="shared" si="70"/>
        <v>0</v>
      </c>
      <c r="GN16" s="366">
        <f t="shared" si="70"/>
        <v>0</v>
      </c>
      <c r="GO16" s="366">
        <f t="shared" si="70"/>
        <v>0</v>
      </c>
      <c r="GQ16" s="366">
        <f t="shared" si="51"/>
        <v>0</v>
      </c>
      <c r="GR16" s="366">
        <f>GR17+GR25</f>
        <v>0</v>
      </c>
      <c r="GS16" s="366">
        <f aca="true" t="shared" si="71" ref="GS16:HC16">GS17+GS25</f>
        <v>0</v>
      </c>
      <c r="GT16" s="366">
        <f t="shared" si="71"/>
        <v>0</v>
      </c>
      <c r="GU16" s="366">
        <f t="shared" si="71"/>
        <v>0</v>
      </c>
      <c r="GV16" s="366">
        <f t="shared" si="71"/>
        <v>0</v>
      </c>
      <c r="GW16" s="366">
        <f t="shared" si="71"/>
        <v>0</v>
      </c>
      <c r="GX16" s="366">
        <f t="shared" si="71"/>
        <v>0</v>
      </c>
      <c r="GY16" s="366">
        <f t="shared" si="71"/>
        <v>0</v>
      </c>
      <c r="GZ16" s="366">
        <f t="shared" si="71"/>
        <v>0</v>
      </c>
      <c r="HA16" s="366">
        <f t="shared" si="71"/>
        <v>0</v>
      </c>
      <c r="HB16" s="366">
        <f t="shared" si="71"/>
        <v>0</v>
      </c>
      <c r="HC16" s="366">
        <f t="shared" si="71"/>
        <v>0</v>
      </c>
      <c r="HE16" s="366">
        <f t="shared" si="53"/>
        <v>0</v>
      </c>
      <c r="HF16" s="366">
        <f>HF17+HF25</f>
        <v>0</v>
      </c>
      <c r="HG16" s="366">
        <f aca="true" t="shared" si="72" ref="HG16:HQ16">HG17+HG25</f>
        <v>0</v>
      </c>
      <c r="HH16" s="366">
        <f t="shared" si="72"/>
        <v>0</v>
      </c>
      <c r="HI16" s="366">
        <f t="shared" si="72"/>
        <v>0</v>
      </c>
      <c r="HJ16" s="366">
        <f t="shared" si="72"/>
        <v>0</v>
      </c>
      <c r="HK16" s="366">
        <f t="shared" si="72"/>
        <v>0</v>
      </c>
      <c r="HL16" s="366">
        <f t="shared" si="72"/>
        <v>0</v>
      </c>
      <c r="HM16" s="366">
        <f t="shared" si="72"/>
        <v>0</v>
      </c>
      <c r="HN16" s="366">
        <f t="shared" si="72"/>
        <v>0</v>
      </c>
      <c r="HO16" s="366">
        <f t="shared" si="72"/>
        <v>0</v>
      </c>
      <c r="HP16" s="366">
        <f t="shared" si="72"/>
        <v>0</v>
      </c>
      <c r="HQ16" s="366">
        <f t="shared" si="72"/>
        <v>0</v>
      </c>
      <c r="HS16" s="366">
        <f t="shared" si="55"/>
        <v>0</v>
      </c>
      <c r="HT16" s="366">
        <f>HT17+HT25</f>
        <v>0</v>
      </c>
      <c r="HU16" s="366">
        <f aca="true" t="shared" si="73" ref="HU16:IE16">HU17+HU25</f>
        <v>0</v>
      </c>
      <c r="HV16" s="366">
        <f t="shared" si="73"/>
        <v>0</v>
      </c>
      <c r="HW16" s="366">
        <f t="shared" si="73"/>
        <v>0</v>
      </c>
      <c r="HX16" s="366">
        <f t="shared" si="73"/>
        <v>0</v>
      </c>
      <c r="HY16" s="366">
        <f t="shared" si="73"/>
        <v>0</v>
      </c>
      <c r="HZ16" s="366">
        <f t="shared" si="73"/>
        <v>0</v>
      </c>
      <c r="IA16" s="366">
        <f t="shared" si="73"/>
        <v>0</v>
      </c>
      <c r="IB16" s="366">
        <f t="shared" si="73"/>
        <v>0</v>
      </c>
      <c r="IC16" s="366">
        <f t="shared" si="73"/>
        <v>0</v>
      </c>
      <c r="ID16" s="366">
        <f t="shared" si="73"/>
        <v>0</v>
      </c>
      <c r="IE16" s="366">
        <f t="shared" si="73"/>
        <v>0</v>
      </c>
    </row>
    <row r="17" spans="1:239" ht="21" customHeight="1">
      <c r="A17" s="371" t="s">
        <v>36</v>
      </c>
      <c r="B17" s="373" t="s">
        <v>105</v>
      </c>
      <c r="C17" s="366">
        <f t="shared" si="22"/>
        <v>1246466850</v>
      </c>
      <c r="D17" s="374">
        <f>D18+D19+D20+D21+D22+D23+D24</f>
        <v>280144145</v>
      </c>
      <c r="E17" s="374">
        <f aca="true" t="shared" si="74" ref="E17:O17">E18+E19+E20+E21+E22+E23+E24</f>
        <v>11631727</v>
      </c>
      <c r="F17" s="374">
        <f t="shared" si="74"/>
        <v>0</v>
      </c>
      <c r="G17" s="374">
        <f t="shared" si="74"/>
        <v>11631727</v>
      </c>
      <c r="H17" s="374">
        <f t="shared" si="74"/>
        <v>232300</v>
      </c>
      <c r="I17" s="374">
        <f t="shared" si="74"/>
        <v>3000</v>
      </c>
      <c r="J17" s="374">
        <f t="shared" si="74"/>
        <v>948283017</v>
      </c>
      <c r="K17" s="374">
        <f t="shared" si="74"/>
        <v>2647595</v>
      </c>
      <c r="L17" s="374">
        <f t="shared" si="74"/>
        <v>0</v>
      </c>
      <c r="M17" s="374">
        <f t="shared" si="74"/>
        <v>3525066</v>
      </c>
      <c r="N17" s="374">
        <f t="shared" si="74"/>
        <v>0</v>
      </c>
      <c r="O17" s="374">
        <f t="shared" si="74"/>
        <v>0</v>
      </c>
      <c r="P17" s="117"/>
      <c r="Q17" s="366">
        <f t="shared" si="25"/>
        <v>70448672</v>
      </c>
      <c r="R17" s="374">
        <f>R18+R19+R20+R21+R22+R23+R24</f>
        <v>11044093</v>
      </c>
      <c r="S17" s="374">
        <f aca="true" t="shared" si="75" ref="S17:AC17">S18+S19+S20+S21+S22+S23+S24</f>
        <v>0</v>
      </c>
      <c r="T17" s="374">
        <f t="shared" si="75"/>
        <v>0</v>
      </c>
      <c r="U17" s="374">
        <f t="shared" si="75"/>
        <v>0</v>
      </c>
      <c r="V17" s="374">
        <f t="shared" si="75"/>
        <v>0</v>
      </c>
      <c r="W17" s="374">
        <f t="shared" si="75"/>
        <v>0</v>
      </c>
      <c r="X17" s="374">
        <f t="shared" si="75"/>
        <v>59087157</v>
      </c>
      <c r="Y17" s="374">
        <f t="shared" si="75"/>
        <v>317422</v>
      </c>
      <c r="Z17" s="374">
        <f t="shared" si="75"/>
        <v>0</v>
      </c>
      <c r="AA17" s="374">
        <f t="shared" si="75"/>
        <v>0</v>
      </c>
      <c r="AB17" s="374">
        <f t="shared" si="75"/>
        <v>0</v>
      </c>
      <c r="AC17" s="374">
        <f t="shared" si="75"/>
        <v>0</v>
      </c>
      <c r="AE17" s="366">
        <f t="shared" si="27"/>
        <v>144514509</v>
      </c>
      <c r="AF17" s="374">
        <f>AF18+AF19+AF20+AF21+AF22+AF23+AF24</f>
        <v>2585385</v>
      </c>
      <c r="AG17" s="374">
        <f aca="true" t="shared" si="76" ref="AG17:AQ17">AG18+AG19+AG20+AG21+AG22+AG23+AG24</f>
        <v>0</v>
      </c>
      <c r="AH17" s="374">
        <f t="shared" si="76"/>
        <v>0</v>
      </c>
      <c r="AI17" s="374">
        <f t="shared" si="76"/>
        <v>0</v>
      </c>
      <c r="AJ17" s="374">
        <f t="shared" si="76"/>
        <v>0</v>
      </c>
      <c r="AK17" s="374">
        <f t="shared" si="76"/>
        <v>0</v>
      </c>
      <c r="AL17" s="374">
        <f t="shared" si="76"/>
        <v>141909569</v>
      </c>
      <c r="AM17" s="374">
        <f t="shared" si="76"/>
        <v>19555</v>
      </c>
      <c r="AN17" s="374">
        <f t="shared" si="76"/>
        <v>0</v>
      </c>
      <c r="AO17" s="374">
        <f t="shared" si="76"/>
        <v>0</v>
      </c>
      <c r="AP17" s="374">
        <f t="shared" si="76"/>
        <v>0</v>
      </c>
      <c r="AQ17" s="374">
        <f t="shared" si="76"/>
        <v>0</v>
      </c>
      <c r="AS17" s="366">
        <f t="shared" si="29"/>
        <v>49957403</v>
      </c>
      <c r="AT17" s="374">
        <f>AT18+AT19+AT20+AT21+AT22+AT23+AT24</f>
        <v>0</v>
      </c>
      <c r="AU17" s="374">
        <f aca="true" t="shared" si="77" ref="AU17:BE17">AU18+AU19+AU20+AU21+AU22+AU23+AU24</f>
        <v>0</v>
      </c>
      <c r="AV17" s="374">
        <f t="shared" si="77"/>
        <v>0</v>
      </c>
      <c r="AW17" s="374">
        <f t="shared" si="77"/>
        <v>0</v>
      </c>
      <c r="AX17" s="374">
        <f t="shared" si="77"/>
        <v>0</v>
      </c>
      <c r="AY17" s="374">
        <f t="shared" si="77"/>
        <v>0</v>
      </c>
      <c r="AZ17" s="374">
        <f t="shared" si="77"/>
        <v>45394727</v>
      </c>
      <c r="BA17" s="374">
        <f t="shared" si="77"/>
        <v>1062676</v>
      </c>
      <c r="BB17" s="374">
        <f t="shared" si="77"/>
        <v>0</v>
      </c>
      <c r="BC17" s="374">
        <f t="shared" si="77"/>
        <v>3500000</v>
      </c>
      <c r="BD17" s="374">
        <f t="shared" si="77"/>
        <v>0</v>
      </c>
      <c r="BE17" s="374">
        <f t="shared" si="77"/>
        <v>0</v>
      </c>
      <c r="BG17" s="366">
        <f t="shared" si="31"/>
        <v>354454876</v>
      </c>
      <c r="BH17" s="374">
        <f>BH18+BH19+BH20+BH21+BH22+BH23+BH24</f>
        <v>136461634</v>
      </c>
      <c r="BI17" s="374">
        <f aca="true" t="shared" si="78" ref="BI17:BS17">BI18+BI19+BI20+BI21+BI22+BI23+BI24</f>
        <v>9390974</v>
      </c>
      <c r="BJ17" s="374">
        <f t="shared" si="78"/>
        <v>0</v>
      </c>
      <c r="BK17" s="374">
        <f t="shared" si="78"/>
        <v>9390974</v>
      </c>
      <c r="BL17" s="374">
        <f t="shared" si="78"/>
        <v>0</v>
      </c>
      <c r="BM17" s="374">
        <f t="shared" si="78"/>
        <v>0</v>
      </c>
      <c r="BN17" s="374">
        <f t="shared" si="78"/>
        <v>208602268</v>
      </c>
      <c r="BO17" s="374">
        <f t="shared" si="78"/>
        <v>0</v>
      </c>
      <c r="BP17" s="374">
        <f t="shared" si="78"/>
        <v>0</v>
      </c>
      <c r="BQ17" s="374">
        <f t="shared" si="78"/>
        <v>0</v>
      </c>
      <c r="BR17" s="374">
        <f t="shared" si="78"/>
        <v>0</v>
      </c>
      <c r="BS17" s="374">
        <f t="shared" si="78"/>
        <v>0</v>
      </c>
      <c r="BU17" s="366">
        <f t="shared" si="33"/>
        <v>95177782</v>
      </c>
      <c r="BV17" s="374">
        <f>BV18+BV19+BV20+BV21+BV22+BV23+BV24</f>
        <v>35477183</v>
      </c>
      <c r="BW17" s="374">
        <f aca="true" t="shared" si="79" ref="BW17:CG17">BW18+BW19+BW20+BW21+BW22+BW23+BW24</f>
        <v>405578</v>
      </c>
      <c r="BX17" s="374">
        <f t="shared" si="79"/>
        <v>0</v>
      </c>
      <c r="BY17" s="374">
        <f t="shared" si="79"/>
        <v>405578</v>
      </c>
      <c r="BZ17" s="374">
        <f t="shared" si="79"/>
        <v>0</v>
      </c>
      <c r="CA17" s="374">
        <f t="shared" si="79"/>
        <v>0</v>
      </c>
      <c r="CB17" s="374">
        <f t="shared" si="79"/>
        <v>59269955</v>
      </c>
      <c r="CC17" s="374">
        <f t="shared" si="79"/>
        <v>0</v>
      </c>
      <c r="CD17" s="374">
        <f t="shared" si="79"/>
        <v>0</v>
      </c>
      <c r="CE17" s="374">
        <f t="shared" si="79"/>
        <v>25066</v>
      </c>
      <c r="CF17" s="374">
        <f t="shared" si="79"/>
        <v>0</v>
      </c>
      <c r="CG17" s="374">
        <f t="shared" si="79"/>
        <v>0</v>
      </c>
      <c r="CI17" s="366">
        <f t="shared" si="35"/>
        <v>817943</v>
      </c>
      <c r="CJ17" s="374">
        <f>CJ18+CJ19+CJ20+CJ21+CJ22+CJ23+CJ24</f>
        <v>0</v>
      </c>
      <c r="CK17" s="374">
        <f aca="true" t="shared" si="80" ref="CK17:CU17">CK18+CK19+CK20+CK21+CK22+CK23+CK24</f>
        <v>0</v>
      </c>
      <c r="CL17" s="374">
        <f t="shared" si="80"/>
        <v>0</v>
      </c>
      <c r="CM17" s="374">
        <f t="shared" si="80"/>
        <v>0</v>
      </c>
      <c r="CN17" s="374">
        <f t="shared" si="80"/>
        <v>232300</v>
      </c>
      <c r="CO17" s="374">
        <f t="shared" si="80"/>
        <v>0</v>
      </c>
      <c r="CP17" s="374">
        <f t="shared" si="80"/>
        <v>585643</v>
      </c>
      <c r="CQ17" s="374">
        <f t="shared" si="80"/>
        <v>0</v>
      </c>
      <c r="CR17" s="374">
        <f t="shared" si="80"/>
        <v>0</v>
      </c>
      <c r="CS17" s="374">
        <f t="shared" si="80"/>
        <v>0</v>
      </c>
      <c r="CT17" s="374">
        <f t="shared" si="80"/>
        <v>0</v>
      </c>
      <c r="CU17" s="374">
        <f t="shared" si="80"/>
        <v>0</v>
      </c>
      <c r="CW17" s="366">
        <f t="shared" si="37"/>
        <v>0</v>
      </c>
      <c r="CX17" s="374">
        <f>CX18+CX19+CX20+CX21+CX22+CX23+CX24</f>
        <v>0</v>
      </c>
      <c r="CY17" s="374">
        <f aca="true" t="shared" si="81" ref="CY17:DI17">CY18+CY19+CY20+CY21+CY22+CY23+CY24</f>
        <v>0</v>
      </c>
      <c r="CZ17" s="374">
        <f t="shared" si="81"/>
        <v>0</v>
      </c>
      <c r="DA17" s="374">
        <f t="shared" si="81"/>
        <v>0</v>
      </c>
      <c r="DB17" s="374">
        <f t="shared" si="81"/>
        <v>0</v>
      </c>
      <c r="DC17" s="374">
        <f t="shared" si="81"/>
        <v>0</v>
      </c>
      <c r="DD17" s="374">
        <f t="shared" si="81"/>
        <v>0</v>
      </c>
      <c r="DE17" s="374">
        <f t="shared" si="81"/>
        <v>0</v>
      </c>
      <c r="DF17" s="374">
        <f t="shared" si="81"/>
        <v>0</v>
      </c>
      <c r="DG17" s="374">
        <f t="shared" si="81"/>
        <v>0</v>
      </c>
      <c r="DH17" s="374">
        <f t="shared" si="81"/>
        <v>0</v>
      </c>
      <c r="DI17" s="374">
        <f t="shared" si="81"/>
        <v>0</v>
      </c>
      <c r="DK17" s="366">
        <f t="shared" si="39"/>
        <v>107585479</v>
      </c>
      <c r="DL17" s="374">
        <f>DL18+DL19+DL20+DL21+DL22+DL23+DL24</f>
        <v>5831873</v>
      </c>
      <c r="DM17" s="374">
        <f aca="true" t="shared" si="82" ref="DM17:DW17">DM18+DM19+DM20+DM21+DM22+DM23+DM24</f>
        <v>1293000</v>
      </c>
      <c r="DN17" s="374">
        <f t="shared" si="82"/>
        <v>0</v>
      </c>
      <c r="DO17" s="374">
        <f t="shared" si="82"/>
        <v>1293000</v>
      </c>
      <c r="DP17" s="374">
        <f t="shared" si="82"/>
        <v>0</v>
      </c>
      <c r="DQ17" s="374">
        <f t="shared" si="82"/>
        <v>0</v>
      </c>
      <c r="DR17" s="374">
        <f t="shared" si="82"/>
        <v>100460606</v>
      </c>
      <c r="DS17" s="374">
        <f t="shared" si="82"/>
        <v>0</v>
      </c>
      <c r="DT17" s="374">
        <f t="shared" si="82"/>
        <v>0</v>
      </c>
      <c r="DU17" s="374">
        <f t="shared" si="82"/>
        <v>0</v>
      </c>
      <c r="DV17" s="374">
        <f t="shared" si="82"/>
        <v>0</v>
      </c>
      <c r="DW17" s="374">
        <f t="shared" si="82"/>
        <v>0</v>
      </c>
      <c r="DY17" s="366">
        <f t="shared" si="41"/>
        <v>80931060</v>
      </c>
      <c r="DZ17" s="374">
        <f>DZ18+DZ19+DZ20+DZ21+DZ22+DZ23+DZ24</f>
        <v>57185059</v>
      </c>
      <c r="EA17" s="374">
        <f aca="true" t="shared" si="83" ref="EA17:EK17">EA18+EA19+EA20+EA21+EA22+EA23+EA24</f>
        <v>0</v>
      </c>
      <c r="EB17" s="374">
        <f t="shared" si="83"/>
        <v>0</v>
      </c>
      <c r="EC17" s="374">
        <f t="shared" si="83"/>
        <v>0</v>
      </c>
      <c r="ED17" s="374">
        <f t="shared" si="83"/>
        <v>0</v>
      </c>
      <c r="EE17" s="374">
        <f t="shared" si="83"/>
        <v>0</v>
      </c>
      <c r="EF17" s="374">
        <f t="shared" si="83"/>
        <v>23276302</v>
      </c>
      <c r="EG17" s="374">
        <f t="shared" si="83"/>
        <v>469699</v>
      </c>
      <c r="EH17" s="374">
        <f t="shared" si="83"/>
        <v>0</v>
      </c>
      <c r="EI17" s="374">
        <f t="shared" si="83"/>
        <v>0</v>
      </c>
      <c r="EJ17" s="374">
        <f t="shared" si="83"/>
        <v>0</v>
      </c>
      <c r="EK17" s="374">
        <f t="shared" si="83"/>
        <v>0</v>
      </c>
      <c r="EM17" s="366">
        <f t="shared" si="43"/>
        <v>1434404</v>
      </c>
      <c r="EN17" s="374">
        <f>EN18+EN19+EN20+EN21+EN22+EN23+EN24</f>
        <v>318252</v>
      </c>
      <c r="EO17" s="374">
        <f aca="true" t="shared" si="84" ref="EO17:EY17">EO18+EO19+EO20+EO21+EO22+EO23+EO24</f>
        <v>476067</v>
      </c>
      <c r="EP17" s="374">
        <f t="shared" si="84"/>
        <v>0</v>
      </c>
      <c r="EQ17" s="374">
        <f t="shared" si="84"/>
        <v>476067</v>
      </c>
      <c r="ER17" s="374">
        <f t="shared" si="84"/>
        <v>0</v>
      </c>
      <c r="ES17" s="374">
        <f t="shared" si="84"/>
        <v>3000</v>
      </c>
      <c r="ET17" s="374">
        <f t="shared" si="84"/>
        <v>637085</v>
      </c>
      <c r="EU17" s="374">
        <f t="shared" si="84"/>
        <v>0</v>
      </c>
      <c r="EV17" s="374">
        <f t="shared" si="84"/>
        <v>0</v>
      </c>
      <c r="EW17" s="374">
        <f t="shared" si="84"/>
        <v>0</v>
      </c>
      <c r="EX17" s="374">
        <f t="shared" si="84"/>
        <v>0</v>
      </c>
      <c r="EY17" s="374">
        <f t="shared" si="84"/>
        <v>0</v>
      </c>
      <c r="FA17" s="366">
        <f t="shared" si="45"/>
        <v>66108</v>
      </c>
      <c r="FB17" s="374">
        <f>FB18+FB19+FB20+FB21+FB22+FB23+FB24</f>
        <v>0</v>
      </c>
      <c r="FC17" s="374">
        <f aca="true" t="shared" si="85" ref="FC17:FM17">FC18+FC19+FC20+FC21+FC22+FC23+FC24</f>
        <v>66108</v>
      </c>
      <c r="FD17" s="374">
        <f t="shared" si="85"/>
        <v>0</v>
      </c>
      <c r="FE17" s="374">
        <f t="shared" si="85"/>
        <v>66108</v>
      </c>
      <c r="FF17" s="374">
        <f t="shared" si="85"/>
        <v>0</v>
      </c>
      <c r="FG17" s="374">
        <f t="shared" si="85"/>
        <v>0</v>
      </c>
      <c r="FH17" s="374">
        <f t="shared" si="85"/>
        <v>0</v>
      </c>
      <c r="FI17" s="374">
        <f t="shared" si="85"/>
        <v>0</v>
      </c>
      <c r="FJ17" s="374">
        <f t="shared" si="85"/>
        <v>0</v>
      </c>
      <c r="FK17" s="374">
        <f t="shared" si="85"/>
        <v>0</v>
      </c>
      <c r="FL17" s="374">
        <f t="shared" si="85"/>
        <v>0</v>
      </c>
      <c r="FM17" s="374">
        <f t="shared" si="85"/>
        <v>0</v>
      </c>
      <c r="FO17" s="366">
        <f t="shared" si="47"/>
        <v>341078614</v>
      </c>
      <c r="FP17" s="374">
        <f>FP18+FP19+FP20+FP21+FP22+FP23+FP24</f>
        <v>31240666</v>
      </c>
      <c r="FQ17" s="374">
        <f aca="true" t="shared" si="86" ref="FQ17:GA17">FQ18+FQ19+FQ20+FQ21+FQ22+FQ23+FQ24</f>
        <v>0</v>
      </c>
      <c r="FR17" s="374">
        <f t="shared" si="86"/>
        <v>0</v>
      </c>
      <c r="FS17" s="374">
        <f t="shared" si="86"/>
        <v>0</v>
      </c>
      <c r="FT17" s="374">
        <f t="shared" si="86"/>
        <v>0</v>
      </c>
      <c r="FU17" s="374">
        <f t="shared" si="86"/>
        <v>0</v>
      </c>
      <c r="FV17" s="374">
        <f t="shared" si="86"/>
        <v>309059705</v>
      </c>
      <c r="FW17" s="374">
        <f t="shared" si="86"/>
        <v>778243</v>
      </c>
      <c r="FX17" s="374">
        <f t="shared" si="86"/>
        <v>0</v>
      </c>
      <c r="FY17" s="374">
        <f t="shared" si="86"/>
        <v>0</v>
      </c>
      <c r="FZ17" s="374">
        <f t="shared" si="86"/>
        <v>0</v>
      </c>
      <c r="GA17" s="374">
        <f t="shared" si="86"/>
        <v>0</v>
      </c>
      <c r="GC17" s="366">
        <f t="shared" si="49"/>
        <v>0</v>
      </c>
      <c r="GD17" s="374">
        <f>GD18+GD19+GD20+GD21+GD22+GD23+GD24</f>
        <v>0</v>
      </c>
      <c r="GE17" s="374">
        <f aca="true" t="shared" si="87" ref="GE17:GO17">GE18+GE19+GE20+GE21+GE22+GE23+GE24</f>
        <v>0</v>
      </c>
      <c r="GF17" s="374">
        <f t="shared" si="87"/>
        <v>0</v>
      </c>
      <c r="GG17" s="374">
        <f t="shared" si="87"/>
        <v>0</v>
      </c>
      <c r="GH17" s="374">
        <f t="shared" si="87"/>
        <v>0</v>
      </c>
      <c r="GI17" s="374">
        <f t="shared" si="87"/>
        <v>0</v>
      </c>
      <c r="GJ17" s="374">
        <f t="shared" si="87"/>
        <v>0</v>
      </c>
      <c r="GK17" s="374">
        <f t="shared" si="87"/>
        <v>0</v>
      </c>
      <c r="GL17" s="374">
        <f t="shared" si="87"/>
        <v>0</v>
      </c>
      <c r="GM17" s="374">
        <f t="shared" si="87"/>
        <v>0</v>
      </c>
      <c r="GN17" s="374">
        <f t="shared" si="87"/>
        <v>0</v>
      </c>
      <c r="GO17" s="374">
        <f t="shared" si="87"/>
        <v>0</v>
      </c>
      <c r="GQ17" s="366">
        <f t="shared" si="51"/>
        <v>0</v>
      </c>
      <c r="GR17" s="374">
        <f>GR18+GR19+GR20+GR21+GR22+GR23+GR24</f>
        <v>0</v>
      </c>
      <c r="GS17" s="374">
        <f aca="true" t="shared" si="88" ref="GS17:HC17">GS18+GS19+GS20+GS21+GS22+GS23+GS24</f>
        <v>0</v>
      </c>
      <c r="GT17" s="374">
        <f t="shared" si="88"/>
        <v>0</v>
      </c>
      <c r="GU17" s="374">
        <f t="shared" si="88"/>
        <v>0</v>
      </c>
      <c r="GV17" s="374">
        <f t="shared" si="88"/>
        <v>0</v>
      </c>
      <c r="GW17" s="374">
        <f t="shared" si="88"/>
        <v>0</v>
      </c>
      <c r="GX17" s="374">
        <f t="shared" si="88"/>
        <v>0</v>
      </c>
      <c r="GY17" s="374">
        <f t="shared" si="88"/>
        <v>0</v>
      </c>
      <c r="GZ17" s="374">
        <f t="shared" si="88"/>
        <v>0</v>
      </c>
      <c r="HA17" s="374">
        <f t="shared" si="88"/>
        <v>0</v>
      </c>
      <c r="HB17" s="374">
        <f t="shared" si="88"/>
        <v>0</v>
      </c>
      <c r="HC17" s="374">
        <f t="shared" si="88"/>
        <v>0</v>
      </c>
      <c r="HE17" s="366">
        <f t="shared" si="53"/>
        <v>0</v>
      </c>
      <c r="HF17" s="374">
        <f>HF18+HF19+HF20+HF21+HF22+HF23+HF24</f>
        <v>0</v>
      </c>
      <c r="HG17" s="374">
        <f aca="true" t="shared" si="89" ref="HG17:HQ17">HG18+HG19+HG20+HG21+HG22+HG23+HG24</f>
        <v>0</v>
      </c>
      <c r="HH17" s="374">
        <f t="shared" si="89"/>
        <v>0</v>
      </c>
      <c r="HI17" s="374">
        <f t="shared" si="89"/>
        <v>0</v>
      </c>
      <c r="HJ17" s="374">
        <f t="shared" si="89"/>
        <v>0</v>
      </c>
      <c r="HK17" s="374">
        <f t="shared" si="89"/>
        <v>0</v>
      </c>
      <c r="HL17" s="374">
        <f t="shared" si="89"/>
        <v>0</v>
      </c>
      <c r="HM17" s="374">
        <f t="shared" si="89"/>
        <v>0</v>
      </c>
      <c r="HN17" s="374">
        <f t="shared" si="89"/>
        <v>0</v>
      </c>
      <c r="HO17" s="374">
        <f t="shared" si="89"/>
        <v>0</v>
      </c>
      <c r="HP17" s="374">
        <f t="shared" si="89"/>
        <v>0</v>
      </c>
      <c r="HQ17" s="374">
        <f t="shared" si="89"/>
        <v>0</v>
      </c>
      <c r="HS17" s="366">
        <f t="shared" si="55"/>
        <v>0</v>
      </c>
      <c r="HT17" s="374">
        <f>HT18+HT19+HT20+HT21+HT22+HT23+HT24</f>
        <v>0</v>
      </c>
      <c r="HU17" s="374">
        <f aca="true" t="shared" si="90" ref="HU17:IE17">HU18+HU19+HU20+HU21+HU22+HU23+HU24</f>
        <v>0</v>
      </c>
      <c r="HV17" s="374">
        <f t="shared" si="90"/>
        <v>0</v>
      </c>
      <c r="HW17" s="374">
        <f t="shared" si="90"/>
        <v>0</v>
      </c>
      <c r="HX17" s="374">
        <f t="shared" si="90"/>
        <v>0</v>
      </c>
      <c r="HY17" s="374">
        <f t="shared" si="90"/>
        <v>0</v>
      </c>
      <c r="HZ17" s="374">
        <f t="shared" si="90"/>
        <v>0</v>
      </c>
      <c r="IA17" s="374">
        <f t="shared" si="90"/>
        <v>0</v>
      </c>
      <c r="IB17" s="374">
        <f t="shared" si="90"/>
        <v>0</v>
      </c>
      <c r="IC17" s="374">
        <f t="shared" si="90"/>
        <v>0</v>
      </c>
      <c r="ID17" s="374">
        <f t="shared" si="90"/>
        <v>0</v>
      </c>
      <c r="IE17" s="374">
        <f t="shared" si="90"/>
        <v>0</v>
      </c>
    </row>
    <row r="18" spans="1:239" ht="21" customHeight="1">
      <c r="A18" s="369" t="s">
        <v>38</v>
      </c>
      <c r="B18" s="370" t="s">
        <v>106</v>
      </c>
      <c r="C18" s="366">
        <f t="shared" si="22"/>
        <v>96924329</v>
      </c>
      <c r="D18" s="564">
        <f>R18+AF18+AT18+BH18+BV18+CJ18+CX18+DL18+DZ18+EN18+FB18+FP18+GD18+GR18+HF18+HT18</f>
        <v>23859304</v>
      </c>
      <c r="E18" s="367">
        <f t="shared" si="23"/>
        <v>1752414</v>
      </c>
      <c r="F18" s="565">
        <f>T18+AH18+AV18+BJ18+BX18+CL18+CZ18+DN18+EB18+EP18+FD18+FR18+GF18+GT18+HH18+HV18</f>
        <v>0</v>
      </c>
      <c r="G18" s="565">
        <f aca="true" t="shared" si="91" ref="G18:O25">U18+AI18+AW18+BK18+BY18+CM18+DA18+DO18+EC18+EQ18+FE18+FS18+GG18+GU18+HI18+HW18</f>
        <v>1752414</v>
      </c>
      <c r="H18" s="565">
        <f t="shared" si="91"/>
        <v>225000</v>
      </c>
      <c r="I18" s="565">
        <f t="shared" si="91"/>
        <v>0</v>
      </c>
      <c r="J18" s="565">
        <f t="shared" si="91"/>
        <v>67008357</v>
      </c>
      <c r="K18" s="565">
        <f t="shared" si="91"/>
        <v>579254</v>
      </c>
      <c r="L18" s="565">
        <f t="shared" si="91"/>
        <v>0</v>
      </c>
      <c r="M18" s="565">
        <f t="shared" si="91"/>
        <v>3500000</v>
      </c>
      <c r="N18" s="565">
        <f t="shared" si="91"/>
        <v>0</v>
      </c>
      <c r="O18" s="565">
        <f t="shared" si="91"/>
        <v>0</v>
      </c>
      <c r="P18" s="117"/>
      <c r="Q18" s="366">
        <f t="shared" si="25"/>
        <v>90000</v>
      </c>
      <c r="R18" s="604">
        <v>0</v>
      </c>
      <c r="S18" s="367">
        <f t="shared" si="26"/>
        <v>0</v>
      </c>
      <c r="T18" s="605">
        <v>0</v>
      </c>
      <c r="U18" s="605">
        <v>0</v>
      </c>
      <c r="V18" s="605">
        <v>0</v>
      </c>
      <c r="W18" s="605">
        <v>0</v>
      </c>
      <c r="X18" s="605">
        <v>0</v>
      </c>
      <c r="Y18" s="605">
        <v>90000</v>
      </c>
      <c r="Z18" s="605">
        <v>0</v>
      </c>
      <c r="AA18" s="605">
        <v>0</v>
      </c>
      <c r="AB18" s="602">
        <v>0</v>
      </c>
      <c r="AC18" s="602">
        <v>0</v>
      </c>
      <c r="AE18" s="366">
        <f t="shared" si="27"/>
        <v>11751451</v>
      </c>
      <c r="AF18" s="392">
        <v>528493</v>
      </c>
      <c r="AG18" s="367">
        <f t="shared" si="28"/>
        <v>0</v>
      </c>
      <c r="AH18" s="393">
        <v>0</v>
      </c>
      <c r="AI18" s="393">
        <v>0</v>
      </c>
      <c r="AJ18" s="393">
        <v>0</v>
      </c>
      <c r="AK18" s="393">
        <v>0</v>
      </c>
      <c r="AL18" s="393">
        <v>11203403</v>
      </c>
      <c r="AM18" s="393">
        <v>19555</v>
      </c>
      <c r="AN18" s="393">
        <v>0</v>
      </c>
      <c r="AO18" s="393">
        <v>0</v>
      </c>
      <c r="AP18" s="390">
        <v>0</v>
      </c>
      <c r="AQ18" s="390">
        <v>0</v>
      </c>
      <c r="AS18" s="366">
        <f t="shared" si="29"/>
        <v>12913194</v>
      </c>
      <c r="AT18" s="604">
        <v>0</v>
      </c>
      <c r="AU18" s="367">
        <f t="shared" si="30"/>
        <v>0</v>
      </c>
      <c r="AV18" s="605">
        <v>0</v>
      </c>
      <c r="AW18" s="605">
        <v>0</v>
      </c>
      <c r="AX18" s="605">
        <v>0</v>
      </c>
      <c r="AY18" s="605">
        <v>0</v>
      </c>
      <c r="AZ18" s="605">
        <v>9413194</v>
      </c>
      <c r="BA18" s="605">
        <v>0</v>
      </c>
      <c r="BB18" s="605">
        <v>0</v>
      </c>
      <c r="BC18" s="605">
        <v>3500000</v>
      </c>
      <c r="BD18" s="602">
        <v>0</v>
      </c>
      <c r="BE18" s="602">
        <v>0</v>
      </c>
      <c r="BG18" s="366">
        <f t="shared" si="31"/>
        <v>198969</v>
      </c>
      <c r="BH18" s="215">
        <v>176569</v>
      </c>
      <c r="BI18" s="367">
        <f t="shared" si="32"/>
        <v>0</v>
      </c>
      <c r="BJ18" s="214">
        <v>0</v>
      </c>
      <c r="BK18" s="214">
        <v>0</v>
      </c>
      <c r="BL18" s="214">
        <v>0</v>
      </c>
      <c r="BM18" s="214">
        <v>0</v>
      </c>
      <c r="BN18" s="214">
        <v>22400</v>
      </c>
      <c r="BO18" s="214">
        <v>0</v>
      </c>
      <c r="BP18" s="214">
        <v>0</v>
      </c>
      <c r="BQ18" s="214">
        <v>0</v>
      </c>
      <c r="BR18" s="210">
        <v>0</v>
      </c>
      <c r="BS18" s="210">
        <v>0</v>
      </c>
      <c r="BU18" s="366">
        <f t="shared" si="33"/>
        <v>42189614</v>
      </c>
      <c r="BV18" s="637">
        <v>15065068</v>
      </c>
      <c r="BW18" s="367">
        <f t="shared" si="34"/>
        <v>371871</v>
      </c>
      <c r="BX18" s="638">
        <v>0</v>
      </c>
      <c r="BY18" s="638">
        <v>371871</v>
      </c>
      <c r="BZ18" s="638">
        <v>0</v>
      </c>
      <c r="CA18" s="638">
        <v>0</v>
      </c>
      <c r="CB18" s="638">
        <v>26752675</v>
      </c>
      <c r="CC18" s="638">
        <v>0</v>
      </c>
      <c r="CD18" s="638">
        <v>0</v>
      </c>
      <c r="CE18" s="638">
        <v>0</v>
      </c>
      <c r="CF18" s="636">
        <v>0</v>
      </c>
      <c r="CG18" s="636">
        <v>0</v>
      </c>
      <c r="CI18" s="366">
        <f t="shared" si="35"/>
        <v>579044</v>
      </c>
      <c r="CJ18" s="642"/>
      <c r="CK18" s="367">
        <f t="shared" si="36"/>
        <v>0</v>
      </c>
      <c r="CL18" s="643">
        <v>0</v>
      </c>
      <c r="CM18" s="643">
        <v>0</v>
      </c>
      <c r="CN18" s="643">
        <v>225000</v>
      </c>
      <c r="CO18" s="643">
        <v>0</v>
      </c>
      <c r="CP18" s="643">
        <v>354044</v>
      </c>
      <c r="CQ18" s="643">
        <v>0</v>
      </c>
      <c r="CR18" s="643">
        <v>0</v>
      </c>
      <c r="CS18" s="643">
        <v>0</v>
      </c>
      <c r="CT18" s="641">
        <v>0</v>
      </c>
      <c r="CU18" s="641">
        <v>0</v>
      </c>
      <c r="CW18" s="366">
        <f t="shared" si="37"/>
        <v>0</v>
      </c>
      <c r="CX18" s="619">
        <v>0</v>
      </c>
      <c r="CY18" s="367">
        <f t="shared" si="38"/>
        <v>0</v>
      </c>
      <c r="CZ18" s="620">
        <v>0</v>
      </c>
      <c r="DA18" s="620">
        <v>0</v>
      </c>
      <c r="DB18" s="620">
        <v>0</v>
      </c>
      <c r="DC18" s="620">
        <v>0</v>
      </c>
      <c r="DD18" s="620">
        <v>0</v>
      </c>
      <c r="DE18" s="620">
        <v>0</v>
      </c>
      <c r="DF18" s="620">
        <v>0</v>
      </c>
      <c r="DG18" s="620">
        <v>0</v>
      </c>
      <c r="DH18" s="617">
        <v>0</v>
      </c>
      <c r="DI18" s="617">
        <v>0</v>
      </c>
      <c r="DK18" s="366">
        <f t="shared" si="39"/>
        <v>12603512</v>
      </c>
      <c r="DL18" s="648">
        <v>98876</v>
      </c>
      <c r="DM18" s="367">
        <f t="shared" si="40"/>
        <v>1293000</v>
      </c>
      <c r="DN18" s="649">
        <v>0</v>
      </c>
      <c r="DO18" s="649">
        <v>1293000</v>
      </c>
      <c r="DP18" s="649">
        <v>0</v>
      </c>
      <c r="DQ18" s="649">
        <v>0</v>
      </c>
      <c r="DR18" s="649">
        <v>11211636</v>
      </c>
      <c r="DS18" s="649">
        <v>0</v>
      </c>
      <c r="DT18" s="649">
        <v>0</v>
      </c>
      <c r="DU18" s="649">
        <v>0</v>
      </c>
      <c r="DV18" s="647">
        <v>0</v>
      </c>
      <c r="DW18" s="647">
        <v>0</v>
      </c>
      <c r="DY18" s="366">
        <f t="shared" si="41"/>
        <v>9491813</v>
      </c>
      <c r="DZ18" s="191">
        <v>7355756</v>
      </c>
      <c r="EA18" s="367">
        <f t="shared" si="42"/>
        <v>0</v>
      </c>
      <c r="EB18" s="192">
        <v>0</v>
      </c>
      <c r="EC18" s="192">
        <v>0</v>
      </c>
      <c r="ED18" s="192">
        <v>0</v>
      </c>
      <c r="EE18" s="192">
        <v>0</v>
      </c>
      <c r="EF18" s="192">
        <v>1666358</v>
      </c>
      <c r="EG18" s="192">
        <v>469699</v>
      </c>
      <c r="EH18" s="192">
        <v>0</v>
      </c>
      <c r="EI18" s="192">
        <v>0</v>
      </c>
      <c r="EJ18" s="184">
        <v>0</v>
      </c>
      <c r="EK18" s="184">
        <v>0</v>
      </c>
      <c r="EM18" s="366">
        <f t="shared" si="43"/>
        <v>339687</v>
      </c>
      <c r="EN18" s="619">
        <v>318252</v>
      </c>
      <c r="EO18" s="367">
        <f t="shared" si="44"/>
        <v>21435</v>
      </c>
      <c r="EP18" s="620">
        <v>0</v>
      </c>
      <c r="EQ18" s="620">
        <v>21435</v>
      </c>
      <c r="ER18" s="620">
        <v>0</v>
      </c>
      <c r="ES18" s="620">
        <v>0</v>
      </c>
      <c r="ET18" s="620">
        <v>0</v>
      </c>
      <c r="EU18" s="620">
        <v>0</v>
      </c>
      <c r="EV18" s="620">
        <v>0</v>
      </c>
      <c r="EW18" s="620">
        <v>0</v>
      </c>
      <c r="EX18" s="617">
        <v>0</v>
      </c>
      <c r="EY18" s="617">
        <v>0</v>
      </c>
      <c r="FA18" s="366">
        <f t="shared" si="45"/>
        <v>66108</v>
      </c>
      <c r="FB18" s="220"/>
      <c r="FC18" s="367">
        <f t="shared" si="46"/>
        <v>66108</v>
      </c>
      <c r="FD18" s="221">
        <v>0</v>
      </c>
      <c r="FE18" s="221">
        <v>66108</v>
      </c>
      <c r="FF18" s="221">
        <v>0</v>
      </c>
      <c r="FG18" s="221">
        <v>0</v>
      </c>
      <c r="FH18" s="221">
        <v>0</v>
      </c>
      <c r="FI18" s="221">
        <v>0</v>
      </c>
      <c r="FJ18" s="221">
        <v>0</v>
      </c>
      <c r="FK18" s="221">
        <v>0</v>
      </c>
      <c r="FL18" s="218">
        <v>0</v>
      </c>
      <c r="FM18" s="218">
        <v>0</v>
      </c>
      <c r="FO18" s="366">
        <f t="shared" si="47"/>
        <v>6700937</v>
      </c>
      <c r="FP18" s="215">
        <v>316290</v>
      </c>
      <c r="FQ18" s="367">
        <f t="shared" si="48"/>
        <v>0</v>
      </c>
      <c r="FR18" s="214">
        <v>0</v>
      </c>
      <c r="FS18" s="214">
        <v>0</v>
      </c>
      <c r="FT18" s="214">
        <v>0</v>
      </c>
      <c r="FU18" s="214">
        <v>0</v>
      </c>
      <c r="FV18" s="214">
        <v>6384647</v>
      </c>
      <c r="FW18" s="214">
        <v>0</v>
      </c>
      <c r="FX18" s="214">
        <v>0</v>
      </c>
      <c r="FY18" s="214">
        <v>0</v>
      </c>
      <c r="FZ18" s="210">
        <v>0</v>
      </c>
      <c r="GA18" s="210">
        <v>0</v>
      </c>
      <c r="GC18" s="366">
        <f t="shared" si="49"/>
        <v>0</v>
      </c>
      <c r="GD18" s="220"/>
      <c r="GE18" s="367">
        <f t="shared" si="50"/>
        <v>0</v>
      </c>
      <c r="GF18" s="221"/>
      <c r="GG18" s="221"/>
      <c r="GH18" s="221"/>
      <c r="GI18" s="221"/>
      <c r="GJ18" s="221"/>
      <c r="GK18" s="221"/>
      <c r="GL18" s="221"/>
      <c r="GM18" s="221"/>
      <c r="GN18" s="218"/>
      <c r="GO18" s="218"/>
      <c r="GQ18" s="366">
        <f t="shared" si="51"/>
        <v>0</v>
      </c>
      <c r="GR18" s="191"/>
      <c r="GS18" s="367">
        <f t="shared" si="52"/>
        <v>0</v>
      </c>
      <c r="GT18" s="192"/>
      <c r="GU18" s="192"/>
      <c r="GV18" s="192"/>
      <c r="GW18" s="192"/>
      <c r="GX18" s="192"/>
      <c r="GY18" s="192"/>
      <c r="GZ18" s="192"/>
      <c r="HA18" s="192"/>
      <c r="HB18" s="184"/>
      <c r="HC18" s="184"/>
      <c r="HE18" s="366">
        <f t="shared" si="53"/>
        <v>0</v>
      </c>
      <c r="HF18" s="215"/>
      <c r="HG18" s="367">
        <f t="shared" si="54"/>
        <v>0</v>
      </c>
      <c r="HH18" s="214"/>
      <c r="HI18" s="214"/>
      <c r="HJ18" s="214"/>
      <c r="HK18" s="214"/>
      <c r="HL18" s="214"/>
      <c r="HM18" s="214"/>
      <c r="HN18" s="214"/>
      <c r="HO18" s="214"/>
      <c r="HP18" s="210"/>
      <c r="HQ18" s="210"/>
      <c r="HS18" s="366">
        <f t="shared" si="55"/>
        <v>0</v>
      </c>
      <c r="HT18" s="220"/>
      <c r="HU18" s="367">
        <f t="shared" si="56"/>
        <v>0</v>
      </c>
      <c r="HV18" s="221"/>
      <c r="HW18" s="221"/>
      <c r="HX18" s="221"/>
      <c r="HY18" s="221"/>
      <c r="HZ18" s="221"/>
      <c r="IA18" s="221"/>
      <c r="IB18" s="221"/>
      <c r="IC18" s="221"/>
      <c r="ID18" s="218"/>
      <c r="IE18" s="218"/>
    </row>
    <row r="19" spans="1:239" ht="15.75">
      <c r="A19" s="369" t="s">
        <v>39</v>
      </c>
      <c r="B19" s="370" t="s">
        <v>107</v>
      </c>
      <c r="C19" s="366">
        <f t="shared" si="22"/>
        <v>75895191</v>
      </c>
      <c r="D19" s="564">
        <f aca="true" t="shared" si="92" ref="D19:D25">R19+AF19+AT19+BH19+BV19+CJ19+CX19+DL19+DZ19+EN19+FB19+FP19+GD19+GR19+HF19+HT19</f>
        <v>1070562</v>
      </c>
      <c r="E19" s="367">
        <f t="shared" si="23"/>
        <v>0</v>
      </c>
      <c r="F19" s="565">
        <f aca="true" t="shared" si="93" ref="F19:F25">T19+AH19+AV19+BJ19+BX19+CL19+CZ19+DN19+EB19+EP19+FD19+FR19+GF19+GT19+HH19+HV19</f>
        <v>0</v>
      </c>
      <c r="G19" s="565">
        <f t="shared" si="91"/>
        <v>0</v>
      </c>
      <c r="H19" s="565">
        <f t="shared" si="91"/>
        <v>0</v>
      </c>
      <c r="I19" s="565">
        <f t="shared" si="91"/>
        <v>3000</v>
      </c>
      <c r="J19" s="565">
        <f t="shared" si="91"/>
        <v>74821629</v>
      </c>
      <c r="K19" s="565">
        <f t="shared" si="91"/>
        <v>0</v>
      </c>
      <c r="L19" s="565">
        <f t="shared" si="91"/>
        <v>0</v>
      </c>
      <c r="M19" s="565">
        <f t="shared" si="91"/>
        <v>0</v>
      </c>
      <c r="N19" s="565">
        <f t="shared" si="91"/>
        <v>0</v>
      </c>
      <c r="O19" s="565">
        <f t="shared" si="91"/>
        <v>0</v>
      </c>
      <c r="P19" s="117"/>
      <c r="Q19" s="366">
        <f t="shared" si="25"/>
        <v>0</v>
      </c>
      <c r="R19" s="604">
        <v>0</v>
      </c>
      <c r="S19" s="367">
        <f t="shared" si="26"/>
        <v>0</v>
      </c>
      <c r="T19" s="605">
        <v>0</v>
      </c>
      <c r="U19" s="605">
        <v>0</v>
      </c>
      <c r="V19" s="605">
        <v>0</v>
      </c>
      <c r="W19" s="605">
        <v>0</v>
      </c>
      <c r="X19" s="605">
        <v>0</v>
      </c>
      <c r="Y19" s="605">
        <v>0</v>
      </c>
      <c r="Z19" s="605">
        <v>0</v>
      </c>
      <c r="AA19" s="605">
        <v>0</v>
      </c>
      <c r="AB19" s="602">
        <v>0</v>
      </c>
      <c r="AC19" s="602">
        <v>0</v>
      </c>
      <c r="AE19" s="366">
        <f t="shared" si="27"/>
        <v>47210637</v>
      </c>
      <c r="AF19" s="392">
        <v>25000</v>
      </c>
      <c r="AG19" s="367">
        <f t="shared" si="28"/>
        <v>0</v>
      </c>
      <c r="AH19" s="393">
        <v>0</v>
      </c>
      <c r="AI19" s="393">
        <v>0</v>
      </c>
      <c r="AJ19" s="393">
        <v>0</v>
      </c>
      <c r="AK19" s="393">
        <v>0</v>
      </c>
      <c r="AL19" s="393">
        <v>47185637</v>
      </c>
      <c r="AM19" s="393">
        <v>0</v>
      </c>
      <c r="AN19" s="393">
        <v>0</v>
      </c>
      <c r="AO19" s="393">
        <v>0</v>
      </c>
      <c r="AP19" s="390">
        <v>0</v>
      </c>
      <c r="AQ19" s="390">
        <v>0</v>
      </c>
      <c r="AS19" s="366">
        <f t="shared" si="29"/>
        <v>0</v>
      </c>
      <c r="AT19" s="604">
        <v>0</v>
      </c>
      <c r="AU19" s="367">
        <f t="shared" si="30"/>
        <v>0</v>
      </c>
      <c r="AV19" s="605">
        <v>0</v>
      </c>
      <c r="AW19" s="605">
        <v>0</v>
      </c>
      <c r="AX19" s="605">
        <v>0</v>
      </c>
      <c r="AY19" s="605">
        <v>0</v>
      </c>
      <c r="AZ19" s="605">
        <v>0</v>
      </c>
      <c r="BA19" s="605">
        <v>0</v>
      </c>
      <c r="BB19" s="605">
        <v>0</v>
      </c>
      <c r="BC19" s="605">
        <v>0</v>
      </c>
      <c r="BD19" s="602">
        <v>0</v>
      </c>
      <c r="BE19" s="602">
        <v>0</v>
      </c>
      <c r="BG19" s="366">
        <f t="shared" si="31"/>
        <v>0</v>
      </c>
      <c r="BH19" s="215">
        <v>0</v>
      </c>
      <c r="BI19" s="367">
        <f t="shared" si="32"/>
        <v>0</v>
      </c>
      <c r="BJ19" s="214">
        <v>0</v>
      </c>
      <c r="BK19" s="214">
        <v>0</v>
      </c>
      <c r="BL19" s="214">
        <v>0</v>
      </c>
      <c r="BM19" s="214">
        <v>0</v>
      </c>
      <c r="BN19" s="214">
        <v>0</v>
      </c>
      <c r="BO19" s="214">
        <v>0</v>
      </c>
      <c r="BP19" s="214">
        <v>0</v>
      </c>
      <c r="BQ19" s="214">
        <v>0</v>
      </c>
      <c r="BR19" s="210">
        <v>0</v>
      </c>
      <c r="BS19" s="210">
        <v>0</v>
      </c>
      <c r="BU19" s="366">
        <f t="shared" si="33"/>
        <v>2787829</v>
      </c>
      <c r="BV19" s="637">
        <v>1033087</v>
      </c>
      <c r="BW19" s="367">
        <f t="shared" si="34"/>
        <v>0</v>
      </c>
      <c r="BX19" s="638">
        <v>0</v>
      </c>
      <c r="BY19" s="638">
        <v>0</v>
      </c>
      <c r="BZ19" s="638">
        <v>0</v>
      </c>
      <c r="CA19" s="638">
        <v>0</v>
      </c>
      <c r="CB19" s="638">
        <v>1754742</v>
      </c>
      <c r="CC19" s="638">
        <v>0</v>
      </c>
      <c r="CD19" s="638">
        <v>0</v>
      </c>
      <c r="CE19" s="638">
        <v>0</v>
      </c>
      <c r="CF19" s="636">
        <v>0</v>
      </c>
      <c r="CG19" s="636">
        <v>0</v>
      </c>
      <c r="CI19" s="366">
        <f t="shared" si="35"/>
        <v>0</v>
      </c>
      <c r="CJ19" s="642"/>
      <c r="CK19" s="367">
        <f t="shared" si="36"/>
        <v>0</v>
      </c>
      <c r="CL19" s="643">
        <v>0</v>
      </c>
      <c r="CM19" s="643">
        <v>0</v>
      </c>
      <c r="CN19" s="643">
        <v>0</v>
      </c>
      <c r="CO19" s="643">
        <v>0</v>
      </c>
      <c r="CP19" s="643">
        <v>0</v>
      </c>
      <c r="CQ19" s="643">
        <v>0</v>
      </c>
      <c r="CR19" s="643">
        <v>0</v>
      </c>
      <c r="CS19" s="643">
        <v>0</v>
      </c>
      <c r="CT19" s="641">
        <v>0</v>
      </c>
      <c r="CU19" s="641">
        <v>0</v>
      </c>
      <c r="CW19" s="366">
        <f t="shared" si="37"/>
        <v>0</v>
      </c>
      <c r="CX19" s="619">
        <v>0</v>
      </c>
      <c r="CY19" s="367">
        <f t="shared" si="38"/>
        <v>0</v>
      </c>
      <c r="CZ19" s="620">
        <v>0</v>
      </c>
      <c r="DA19" s="620">
        <v>0</v>
      </c>
      <c r="DB19" s="620">
        <v>0</v>
      </c>
      <c r="DC19" s="620">
        <v>0</v>
      </c>
      <c r="DD19" s="620">
        <v>0</v>
      </c>
      <c r="DE19" s="620">
        <v>0</v>
      </c>
      <c r="DF19" s="620">
        <v>0</v>
      </c>
      <c r="DG19" s="620">
        <v>0</v>
      </c>
      <c r="DH19" s="617">
        <v>0</v>
      </c>
      <c r="DI19" s="617">
        <v>0</v>
      </c>
      <c r="DK19" s="366">
        <f t="shared" si="39"/>
        <v>24803844</v>
      </c>
      <c r="DL19" s="648">
        <v>12475</v>
      </c>
      <c r="DM19" s="367">
        <f t="shared" si="40"/>
        <v>0</v>
      </c>
      <c r="DN19" s="649">
        <v>0</v>
      </c>
      <c r="DO19" s="649">
        <v>0</v>
      </c>
      <c r="DP19" s="649">
        <v>0</v>
      </c>
      <c r="DQ19" s="649">
        <v>0</v>
      </c>
      <c r="DR19" s="649">
        <v>24791369</v>
      </c>
      <c r="DS19" s="649">
        <v>0</v>
      </c>
      <c r="DT19" s="649">
        <v>0</v>
      </c>
      <c r="DU19" s="649">
        <v>0</v>
      </c>
      <c r="DV19" s="647">
        <v>0</v>
      </c>
      <c r="DW19" s="647">
        <v>0</v>
      </c>
      <c r="DY19" s="366">
        <f t="shared" si="41"/>
        <v>0</v>
      </c>
      <c r="DZ19" s="191">
        <v>0</v>
      </c>
      <c r="EA19" s="367">
        <f t="shared" si="42"/>
        <v>0</v>
      </c>
      <c r="EB19" s="192">
        <v>0</v>
      </c>
      <c r="EC19" s="192">
        <v>0</v>
      </c>
      <c r="ED19" s="192">
        <v>0</v>
      </c>
      <c r="EE19" s="192">
        <v>0</v>
      </c>
      <c r="EF19" s="192">
        <v>0</v>
      </c>
      <c r="EG19" s="192">
        <v>0</v>
      </c>
      <c r="EH19" s="192">
        <v>0</v>
      </c>
      <c r="EI19" s="192">
        <v>0</v>
      </c>
      <c r="EJ19" s="184">
        <v>0</v>
      </c>
      <c r="EK19" s="184">
        <v>0</v>
      </c>
      <c r="EM19" s="366">
        <f t="shared" si="43"/>
        <v>3000</v>
      </c>
      <c r="EN19" s="619">
        <v>0</v>
      </c>
      <c r="EO19" s="367">
        <f t="shared" si="44"/>
        <v>0</v>
      </c>
      <c r="EP19" s="620">
        <v>0</v>
      </c>
      <c r="EQ19" s="620">
        <v>0</v>
      </c>
      <c r="ER19" s="620">
        <v>0</v>
      </c>
      <c r="ES19" s="620">
        <v>3000</v>
      </c>
      <c r="ET19" s="620">
        <v>0</v>
      </c>
      <c r="EU19" s="620">
        <v>0</v>
      </c>
      <c r="EV19" s="620">
        <v>0</v>
      </c>
      <c r="EW19" s="620">
        <v>0</v>
      </c>
      <c r="EX19" s="617">
        <v>0</v>
      </c>
      <c r="EY19" s="617">
        <v>0</v>
      </c>
      <c r="FA19" s="366">
        <f t="shared" si="45"/>
        <v>0</v>
      </c>
      <c r="FB19" s="220"/>
      <c r="FC19" s="367">
        <f t="shared" si="46"/>
        <v>0</v>
      </c>
      <c r="FD19" s="221">
        <v>0</v>
      </c>
      <c r="FE19" s="221">
        <v>0</v>
      </c>
      <c r="FF19" s="221">
        <v>0</v>
      </c>
      <c r="FG19" s="221">
        <v>0</v>
      </c>
      <c r="FH19" s="221">
        <v>0</v>
      </c>
      <c r="FI19" s="221">
        <v>0</v>
      </c>
      <c r="FJ19" s="221">
        <v>0</v>
      </c>
      <c r="FK19" s="221">
        <v>0</v>
      </c>
      <c r="FL19" s="218">
        <v>0</v>
      </c>
      <c r="FM19" s="218">
        <v>0</v>
      </c>
      <c r="FO19" s="366">
        <f t="shared" si="47"/>
        <v>1089881</v>
      </c>
      <c r="FP19" s="215">
        <v>0</v>
      </c>
      <c r="FQ19" s="367">
        <f t="shared" si="48"/>
        <v>0</v>
      </c>
      <c r="FR19" s="214">
        <v>0</v>
      </c>
      <c r="FS19" s="214">
        <v>0</v>
      </c>
      <c r="FT19" s="214">
        <v>0</v>
      </c>
      <c r="FU19" s="214">
        <v>0</v>
      </c>
      <c r="FV19" s="214">
        <v>1089881</v>
      </c>
      <c r="FW19" s="214">
        <v>0</v>
      </c>
      <c r="FX19" s="214">
        <v>0</v>
      </c>
      <c r="FY19" s="214">
        <v>0</v>
      </c>
      <c r="FZ19" s="210">
        <v>0</v>
      </c>
      <c r="GA19" s="210">
        <v>0</v>
      </c>
      <c r="GC19" s="366">
        <f t="shared" si="49"/>
        <v>0</v>
      </c>
      <c r="GD19" s="220"/>
      <c r="GE19" s="367">
        <f t="shared" si="50"/>
        <v>0</v>
      </c>
      <c r="GF19" s="221"/>
      <c r="GG19" s="221"/>
      <c r="GH19" s="221"/>
      <c r="GI19" s="221"/>
      <c r="GJ19" s="221"/>
      <c r="GK19" s="221"/>
      <c r="GL19" s="221"/>
      <c r="GM19" s="221"/>
      <c r="GN19" s="218"/>
      <c r="GO19" s="218"/>
      <c r="GQ19" s="366">
        <f t="shared" si="51"/>
        <v>0</v>
      </c>
      <c r="GR19" s="191"/>
      <c r="GS19" s="367">
        <f t="shared" si="52"/>
        <v>0</v>
      </c>
      <c r="GT19" s="192"/>
      <c r="GU19" s="192"/>
      <c r="GV19" s="192"/>
      <c r="GW19" s="192"/>
      <c r="GX19" s="192"/>
      <c r="GY19" s="192"/>
      <c r="GZ19" s="192"/>
      <c r="HA19" s="192"/>
      <c r="HB19" s="184"/>
      <c r="HC19" s="184"/>
      <c r="HE19" s="366">
        <f t="shared" si="53"/>
        <v>0</v>
      </c>
      <c r="HF19" s="215"/>
      <c r="HG19" s="367">
        <f t="shared" si="54"/>
        <v>0</v>
      </c>
      <c r="HH19" s="214"/>
      <c r="HI19" s="214"/>
      <c r="HJ19" s="214"/>
      <c r="HK19" s="214"/>
      <c r="HL19" s="214"/>
      <c r="HM19" s="214"/>
      <c r="HN19" s="214"/>
      <c r="HO19" s="214"/>
      <c r="HP19" s="210"/>
      <c r="HQ19" s="210"/>
      <c r="HS19" s="366">
        <f t="shared" si="55"/>
        <v>0</v>
      </c>
      <c r="HT19" s="220"/>
      <c r="HU19" s="367">
        <f t="shared" si="56"/>
        <v>0</v>
      </c>
      <c r="HV19" s="221"/>
      <c r="HW19" s="221"/>
      <c r="HX19" s="221"/>
      <c r="HY19" s="221"/>
      <c r="HZ19" s="221"/>
      <c r="IA19" s="221"/>
      <c r="IB19" s="221"/>
      <c r="IC19" s="221"/>
      <c r="ID19" s="218"/>
      <c r="IE19" s="218"/>
    </row>
    <row r="20" spans="1:239" ht="15.75">
      <c r="A20" s="369" t="s">
        <v>108</v>
      </c>
      <c r="B20" s="370" t="s">
        <v>109</v>
      </c>
      <c r="C20" s="366">
        <f t="shared" si="22"/>
        <v>907695450</v>
      </c>
      <c r="D20" s="564">
        <f t="shared" si="92"/>
        <v>130729688</v>
      </c>
      <c r="E20" s="367">
        <f t="shared" si="23"/>
        <v>9650846</v>
      </c>
      <c r="F20" s="565">
        <f t="shared" si="93"/>
        <v>0</v>
      </c>
      <c r="G20" s="565">
        <f t="shared" si="91"/>
        <v>9650846</v>
      </c>
      <c r="H20" s="565">
        <f t="shared" si="91"/>
        <v>7300</v>
      </c>
      <c r="I20" s="565">
        <f t="shared" si="91"/>
        <v>0</v>
      </c>
      <c r="J20" s="565">
        <f t="shared" si="91"/>
        <v>765214209</v>
      </c>
      <c r="K20" s="565">
        <f t="shared" si="91"/>
        <v>2068341</v>
      </c>
      <c r="L20" s="565">
        <f t="shared" si="91"/>
        <v>0</v>
      </c>
      <c r="M20" s="565">
        <f t="shared" si="91"/>
        <v>25066</v>
      </c>
      <c r="N20" s="565">
        <f t="shared" si="91"/>
        <v>0</v>
      </c>
      <c r="O20" s="565">
        <f t="shared" si="91"/>
        <v>0</v>
      </c>
      <c r="P20" s="117"/>
      <c r="Q20" s="366">
        <f t="shared" si="25"/>
        <v>68360682</v>
      </c>
      <c r="R20" s="604">
        <v>9067247</v>
      </c>
      <c r="S20" s="367">
        <f t="shared" si="26"/>
        <v>0</v>
      </c>
      <c r="T20" s="605">
        <v>0</v>
      </c>
      <c r="U20" s="605">
        <v>0</v>
      </c>
      <c r="V20" s="605">
        <v>0</v>
      </c>
      <c r="W20" s="605">
        <v>0</v>
      </c>
      <c r="X20" s="605">
        <v>59066013</v>
      </c>
      <c r="Y20" s="605">
        <v>227422</v>
      </c>
      <c r="Z20" s="605">
        <v>0</v>
      </c>
      <c r="AA20" s="605">
        <v>0</v>
      </c>
      <c r="AB20" s="602">
        <v>0</v>
      </c>
      <c r="AC20" s="602">
        <v>0</v>
      </c>
      <c r="AE20" s="366">
        <f t="shared" si="27"/>
        <v>69173130</v>
      </c>
      <c r="AF20" s="392">
        <v>1902601</v>
      </c>
      <c r="AG20" s="367">
        <f t="shared" si="28"/>
        <v>0</v>
      </c>
      <c r="AH20" s="393">
        <v>0</v>
      </c>
      <c r="AI20" s="393">
        <v>0</v>
      </c>
      <c r="AJ20" s="393">
        <v>0</v>
      </c>
      <c r="AK20" s="393">
        <v>0</v>
      </c>
      <c r="AL20" s="393">
        <v>67270529</v>
      </c>
      <c r="AM20" s="393">
        <v>0</v>
      </c>
      <c r="AN20" s="393">
        <v>0</v>
      </c>
      <c r="AO20" s="393">
        <v>0</v>
      </c>
      <c r="AP20" s="390">
        <v>0</v>
      </c>
      <c r="AQ20" s="390">
        <v>0</v>
      </c>
      <c r="AS20" s="366">
        <f t="shared" si="29"/>
        <v>37044209</v>
      </c>
      <c r="AT20" s="604">
        <v>0</v>
      </c>
      <c r="AU20" s="367">
        <f t="shared" si="30"/>
        <v>0</v>
      </c>
      <c r="AV20" s="605">
        <v>0</v>
      </c>
      <c r="AW20" s="605">
        <v>0</v>
      </c>
      <c r="AX20" s="605">
        <v>0</v>
      </c>
      <c r="AY20" s="605">
        <v>0</v>
      </c>
      <c r="AZ20" s="605">
        <v>35981533</v>
      </c>
      <c r="BA20" s="605">
        <v>1062676</v>
      </c>
      <c r="BB20" s="605">
        <v>0</v>
      </c>
      <c r="BC20" s="605">
        <v>0</v>
      </c>
      <c r="BD20" s="602">
        <v>0</v>
      </c>
      <c r="BE20" s="602">
        <v>0</v>
      </c>
      <c r="BG20" s="366">
        <f t="shared" si="31"/>
        <v>247021451</v>
      </c>
      <c r="BH20" s="215">
        <v>29050609</v>
      </c>
      <c r="BI20" s="367">
        <f t="shared" si="32"/>
        <v>9390974</v>
      </c>
      <c r="BJ20" s="214">
        <v>0</v>
      </c>
      <c r="BK20" s="214">
        <v>9390974</v>
      </c>
      <c r="BL20" s="214">
        <v>0</v>
      </c>
      <c r="BM20" s="214">
        <v>0</v>
      </c>
      <c r="BN20" s="214">
        <v>208579868</v>
      </c>
      <c r="BO20" s="214">
        <v>0</v>
      </c>
      <c r="BP20" s="214">
        <v>0</v>
      </c>
      <c r="BQ20" s="214">
        <v>0</v>
      </c>
      <c r="BR20" s="210">
        <v>0</v>
      </c>
      <c r="BS20" s="210">
        <v>0</v>
      </c>
      <c r="BU20" s="366">
        <f t="shared" si="33"/>
        <v>50200339</v>
      </c>
      <c r="BV20" s="637">
        <v>19379028</v>
      </c>
      <c r="BW20" s="367">
        <f t="shared" si="34"/>
        <v>33707</v>
      </c>
      <c r="BX20" s="638">
        <v>0</v>
      </c>
      <c r="BY20" s="638">
        <v>33707</v>
      </c>
      <c r="BZ20" s="638">
        <v>0</v>
      </c>
      <c r="CA20" s="638">
        <v>0</v>
      </c>
      <c r="CB20" s="638">
        <v>30762538</v>
      </c>
      <c r="CC20" s="638">
        <v>0</v>
      </c>
      <c r="CD20" s="638">
        <v>0</v>
      </c>
      <c r="CE20" s="638">
        <v>25066</v>
      </c>
      <c r="CF20" s="636">
        <v>0</v>
      </c>
      <c r="CG20" s="636">
        <v>0</v>
      </c>
      <c r="CI20" s="366">
        <f t="shared" si="35"/>
        <v>238899</v>
      </c>
      <c r="CJ20" s="642"/>
      <c r="CK20" s="367">
        <f t="shared" si="36"/>
        <v>0</v>
      </c>
      <c r="CL20" s="643">
        <v>0</v>
      </c>
      <c r="CM20" s="643">
        <v>0</v>
      </c>
      <c r="CN20" s="643">
        <v>7300</v>
      </c>
      <c r="CO20" s="643">
        <v>0</v>
      </c>
      <c r="CP20" s="643">
        <v>231599</v>
      </c>
      <c r="CQ20" s="643">
        <v>0</v>
      </c>
      <c r="CR20" s="643">
        <v>0</v>
      </c>
      <c r="CS20" s="643">
        <v>0</v>
      </c>
      <c r="CT20" s="641">
        <v>0</v>
      </c>
      <c r="CU20" s="641">
        <v>0</v>
      </c>
      <c r="CW20" s="366">
        <f t="shared" si="37"/>
        <v>0</v>
      </c>
      <c r="CX20" s="619">
        <v>0</v>
      </c>
      <c r="CY20" s="367">
        <f t="shared" si="38"/>
        <v>0</v>
      </c>
      <c r="CZ20" s="620">
        <v>0</v>
      </c>
      <c r="DA20" s="620">
        <v>0</v>
      </c>
      <c r="DB20" s="620">
        <v>0</v>
      </c>
      <c r="DC20" s="620">
        <v>0</v>
      </c>
      <c r="DD20" s="620">
        <v>0</v>
      </c>
      <c r="DE20" s="620">
        <v>0</v>
      </c>
      <c r="DF20" s="620">
        <v>0</v>
      </c>
      <c r="DG20" s="620">
        <v>0</v>
      </c>
      <c r="DH20" s="617">
        <v>0</v>
      </c>
      <c r="DI20" s="617">
        <v>0</v>
      </c>
      <c r="DK20" s="366">
        <f t="shared" si="39"/>
        <v>61685951</v>
      </c>
      <c r="DL20" s="648">
        <v>4103522</v>
      </c>
      <c r="DM20" s="367">
        <f t="shared" si="40"/>
        <v>0</v>
      </c>
      <c r="DN20" s="649">
        <v>0</v>
      </c>
      <c r="DO20" s="649">
        <v>0</v>
      </c>
      <c r="DP20" s="649">
        <v>0</v>
      </c>
      <c r="DQ20" s="649">
        <v>0</v>
      </c>
      <c r="DR20" s="649">
        <v>57582429</v>
      </c>
      <c r="DS20" s="649">
        <v>0</v>
      </c>
      <c r="DT20" s="649">
        <v>0</v>
      </c>
      <c r="DU20" s="649">
        <v>0</v>
      </c>
      <c r="DV20" s="647">
        <v>0</v>
      </c>
      <c r="DW20" s="647">
        <v>0</v>
      </c>
      <c r="DY20" s="366">
        <f t="shared" si="41"/>
        <v>56244900</v>
      </c>
      <c r="DZ20" s="191">
        <v>49829303</v>
      </c>
      <c r="EA20" s="367">
        <f t="shared" si="42"/>
        <v>0</v>
      </c>
      <c r="EB20" s="192">
        <v>0</v>
      </c>
      <c r="EC20" s="192">
        <v>0</v>
      </c>
      <c r="ED20" s="192">
        <v>0</v>
      </c>
      <c r="EE20" s="192">
        <v>0</v>
      </c>
      <c r="EF20" s="192">
        <v>6415597</v>
      </c>
      <c r="EG20" s="192">
        <v>0</v>
      </c>
      <c r="EH20" s="192">
        <v>0</v>
      </c>
      <c r="EI20" s="192">
        <v>0</v>
      </c>
      <c r="EJ20" s="184">
        <v>0</v>
      </c>
      <c r="EK20" s="184">
        <v>0</v>
      </c>
      <c r="EM20" s="366">
        <f t="shared" si="43"/>
        <v>863250</v>
      </c>
      <c r="EN20" s="619">
        <v>0</v>
      </c>
      <c r="EO20" s="367">
        <f t="shared" si="44"/>
        <v>226165</v>
      </c>
      <c r="EP20" s="620">
        <v>0</v>
      </c>
      <c r="EQ20" s="620">
        <v>226165</v>
      </c>
      <c r="ER20" s="620">
        <v>0</v>
      </c>
      <c r="ES20" s="620">
        <v>0</v>
      </c>
      <c r="ET20" s="620">
        <v>637085</v>
      </c>
      <c r="EU20" s="620">
        <v>0</v>
      </c>
      <c r="EV20" s="620">
        <v>0</v>
      </c>
      <c r="EW20" s="620">
        <v>0</v>
      </c>
      <c r="EX20" s="617">
        <v>0</v>
      </c>
      <c r="EY20" s="617">
        <v>0</v>
      </c>
      <c r="FA20" s="366">
        <f t="shared" si="45"/>
        <v>0</v>
      </c>
      <c r="FB20" s="220"/>
      <c r="FC20" s="367">
        <f t="shared" si="46"/>
        <v>0</v>
      </c>
      <c r="FD20" s="221">
        <v>0</v>
      </c>
      <c r="FE20" s="221">
        <v>0</v>
      </c>
      <c r="FF20" s="221">
        <v>0</v>
      </c>
      <c r="FG20" s="221">
        <v>0</v>
      </c>
      <c r="FH20" s="221">
        <v>0</v>
      </c>
      <c r="FI20" s="221">
        <v>0</v>
      </c>
      <c r="FJ20" s="221">
        <v>0</v>
      </c>
      <c r="FK20" s="221">
        <v>0</v>
      </c>
      <c r="FL20" s="218">
        <v>0</v>
      </c>
      <c r="FM20" s="218">
        <v>0</v>
      </c>
      <c r="FO20" s="366">
        <f t="shared" si="47"/>
        <v>316862639</v>
      </c>
      <c r="FP20" s="215">
        <v>17397378</v>
      </c>
      <c r="FQ20" s="367">
        <f t="shared" si="48"/>
        <v>0</v>
      </c>
      <c r="FR20" s="214">
        <v>0</v>
      </c>
      <c r="FS20" s="214">
        <v>0</v>
      </c>
      <c r="FT20" s="214">
        <v>0</v>
      </c>
      <c r="FU20" s="214">
        <v>0</v>
      </c>
      <c r="FV20" s="214">
        <v>298687018</v>
      </c>
      <c r="FW20" s="214">
        <v>778243</v>
      </c>
      <c r="FX20" s="214">
        <v>0</v>
      </c>
      <c r="FY20" s="214">
        <v>0</v>
      </c>
      <c r="FZ20" s="210">
        <v>0</v>
      </c>
      <c r="GA20" s="210">
        <v>0</v>
      </c>
      <c r="GC20" s="366">
        <f t="shared" si="49"/>
        <v>0</v>
      </c>
      <c r="GD20" s="220"/>
      <c r="GE20" s="367">
        <f t="shared" si="50"/>
        <v>0</v>
      </c>
      <c r="GF20" s="221"/>
      <c r="GG20" s="221"/>
      <c r="GH20" s="221"/>
      <c r="GI20" s="221"/>
      <c r="GJ20" s="221"/>
      <c r="GK20" s="221"/>
      <c r="GL20" s="221"/>
      <c r="GM20" s="221"/>
      <c r="GN20" s="218"/>
      <c r="GO20" s="218"/>
      <c r="GQ20" s="366">
        <f t="shared" si="51"/>
        <v>0</v>
      </c>
      <c r="GR20" s="191"/>
      <c r="GS20" s="367">
        <f t="shared" si="52"/>
        <v>0</v>
      </c>
      <c r="GT20" s="192"/>
      <c r="GU20" s="192"/>
      <c r="GV20" s="192"/>
      <c r="GW20" s="192"/>
      <c r="GX20" s="192"/>
      <c r="GY20" s="192"/>
      <c r="GZ20" s="192"/>
      <c r="HA20" s="192"/>
      <c r="HB20" s="184"/>
      <c r="HC20" s="184"/>
      <c r="HE20" s="366">
        <f t="shared" si="53"/>
        <v>0</v>
      </c>
      <c r="HF20" s="215"/>
      <c r="HG20" s="367">
        <f t="shared" si="54"/>
        <v>0</v>
      </c>
      <c r="HH20" s="214"/>
      <c r="HI20" s="214"/>
      <c r="HJ20" s="214"/>
      <c r="HK20" s="214"/>
      <c r="HL20" s="214"/>
      <c r="HM20" s="214"/>
      <c r="HN20" s="214"/>
      <c r="HO20" s="214"/>
      <c r="HP20" s="210"/>
      <c r="HQ20" s="210"/>
      <c r="HS20" s="366">
        <f t="shared" si="55"/>
        <v>0</v>
      </c>
      <c r="HT20" s="220"/>
      <c r="HU20" s="367">
        <f t="shared" si="56"/>
        <v>0</v>
      </c>
      <c r="HV20" s="221"/>
      <c r="HW20" s="221"/>
      <c r="HX20" s="221"/>
      <c r="HY20" s="221"/>
      <c r="HZ20" s="221"/>
      <c r="IA20" s="221"/>
      <c r="IB20" s="221"/>
      <c r="IC20" s="221"/>
      <c r="ID20" s="218"/>
      <c r="IE20" s="218"/>
    </row>
    <row r="21" spans="1:239" ht="21" customHeight="1">
      <c r="A21" s="369" t="s">
        <v>110</v>
      </c>
      <c r="B21" s="370" t="s">
        <v>111</v>
      </c>
      <c r="C21" s="366">
        <f t="shared" si="22"/>
        <v>55461507</v>
      </c>
      <c r="D21" s="564">
        <f t="shared" si="92"/>
        <v>17120844</v>
      </c>
      <c r="E21" s="367">
        <f t="shared" si="23"/>
        <v>0</v>
      </c>
      <c r="F21" s="565">
        <f t="shared" si="93"/>
        <v>0</v>
      </c>
      <c r="G21" s="565">
        <f t="shared" si="91"/>
        <v>0</v>
      </c>
      <c r="H21" s="565">
        <f t="shared" si="91"/>
        <v>0</v>
      </c>
      <c r="I21" s="565">
        <f t="shared" si="91"/>
        <v>0</v>
      </c>
      <c r="J21" s="565">
        <f t="shared" si="91"/>
        <v>38340663</v>
      </c>
      <c r="K21" s="565">
        <f t="shared" si="91"/>
        <v>0</v>
      </c>
      <c r="L21" s="565">
        <f t="shared" si="91"/>
        <v>0</v>
      </c>
      <c r="M21" s="565">
        <f t="shared" si="91"/>
        <v>0</v>
      </c>
      <c r="N21" s="565">
        <f t="shared" si="91"/>
        <v>0</v>
      </c>
      <c r="O21" s="565">
        <f t="shared" si="91"/>
        <v>0</v>
      </c>
      <c r="P21" s="117"/>
      <c r="Q21" s="366">
        <f t="shared" si="25"/>
        <v>1997990</v>
      </c>
      <c r="R21" s="600">
        <v>1976846</v>
      </c>
      <c r="S21" s="367">
        <f t="shared" si="26"/>
        <v>0</v>
      </c>
      <c r="T21" s="603">
        <v>0</v>
      </c>
      <c r="U21" s="603">
        <v>0</v>
      </c>
      <c r="V21" s="603">
        <v>0</v>
      </c>
      <c r="W21" s="603">
        <v>0</v>
      </c>
      <c r="X21" s="603">
        <v>21144</v>
      </c>
      <c r="Y21" s="603">
        <v>0</v>
      </c>
      <c r="Z21" s="603">
        <v>0</v>
      </c>
      <c r="AA21" s="603">
        <v>0</v>
      </c>
      <c r="AB21" s="602">
        <v>0</v>
      </c>
      <c r="AC21" s="602">
        <v>0</v>
      </c>
      <c r="AE21" s="366">
        <f t="shared" si="27"/>
        <v>16250000</v>
      </c>
      <c r="AF21" s="388">
        <v>0</v>
      </c>
      <c r="AG21" s="367">
        <f t="shared" si="28"/>
        <v>0</v>
      </c>
      <c r="AH21" s="391">
        <v>0</v>
      </c>
      <c r="AI21" s="391">
        <v>0</v>
      </c>
      <c r="AJ21" s="391">
        <v>0</v>
      </c>
      <c r="AK21" s="391">
        <v>0</v>
      </c>
      <c r="AL21" s="391">
        <v>16250000</v>
      </c>
      <c r="AM21" s="391">
        <v>0</v>
      </c>
      <c r="AN21" s="391">
        <v>0</v>
      </c>
      <c r="AO21" s="391">
        <v>0</v>
      </c>
      <c r="AP21" s="390">
        <v>0</v>
      </c>
      <c r="AQ21" s="390">
        <v>0</v>
      </c>
      <c r="AS21" s="366">
        <f t="shared" si="29"/>
        <v>0</v>
      </c>
      <c r="AT21" s="600">
        <v>0</v>
      </c>
      <c r="AU21" s="367">
        <f t="shared" si="30"/>
        <v>0</v>
      </c>
      <c r="AV21" s="603">
        <v>0</v>
      </c>
      <c r="AW21" s="603">
        <v>0</v>
      </c>
      <c r="AX21" s="603">
        <v>0</v>
      </c>
      <c r="AY21" s="603">
        <v>0</v>
      </c>
      <c r="AZ21" s="603">
        <v>0</v>
      </c>
      <c r="BA21" s="603">
        <v>0</v>
      </c>
      <c r="BB21" s="603">
        <v>0</v>
      </c>
      <c r="BC21" s="603">
        <v>0</v>
      </c>
      <c r="BD21" s="602">
        <v>0</v>
      </c>
      <c r="BE21" s="602">
        <v>0</v>
      </c>
      <c r="BG21" s="366">
        <f t="shared" si="31"/>
        <v>0</v>
      </c>
      <c r="BH21" s="208">
        <v>0</v>
      </c>
      <c r="BI21" s="367">
        <f t="shared" si="32"/>
        <v>0</v>
      </c>
      <c r="BJ21" s="209">
        <v>0</v>
      </c>
      <c r="BK21" s="209">
        <v>0</v>
      </c>
      <c r="BL21" s="209">
        <v>0</v>
      </c>
      <c r="BM21" s="209">
        <v>0</v>
      </c>
      <c r="BN21" s="209">
        <v>0</v>
      </c>
      <c r="BO21" s="209">
        <v>0</v>
      </c>
      <c r="BP21" s="209">
        <v>0</v>
      </c>
      <c r="BQ21" s="209">
        <v>0</v>
      </c>
      <c r="BR21" s="210">
        <v>0</v>
      </c>
      <c r="BS21" s="210">
        <v>0</v>
      </c>
      <c r="BU21" s="366">
        <f t="shared" si="33"/>
        <v>0</v>
      </c>
      <c r="BV21" s="633">
        <v>0</v>
      </c>
      <c r="BW21" s="367">
        <f t="shared" si="34"/>
        <v>0</v>
      </c>
      <c r="BX21" s="635">
        <v>0</v>
      </c>
      <c r="BY21" s="635">
        <v>0</v>
      </c>
      <c r="BZ21" s="635">
        <v>0</v>
      </c>
      <c r="CA21" s="635">
        <v>0</v>
      </c>
      <c r="CB21" s="635">
        <v>0</v>
      </c>
      <c r="CC21" s="635">
        <v>0</v>
      </c>
      <c r="CD21" s="635">
        <v>0</v>
      </c>
      <c r="CE21" s="635">
        <v>0</v>
      </c>
      <c r="CF21" s="636">
        <v>0</v>
      </c>
      <c r="CG21" s="636">
        <v>0</v>
      </c>
      <c r="CI21" s="366">
        <f t="shared" si="35"/>
        <v>0</v>
      </c>
      <c r="CJ21" s="606"/>
      <c r="CK21" s="367">
        <f t="shared" si="36"/>
        <v>0</v>
      </c>
      <c r="CL21" s="640">
        <v>0</v>
      </c>
      <c r="CM21" s="640">
        <v>0</v>
      </c>
      <c r="CN21" s="640">
        <v>0</v>
      </c>
      <c r="CO21" s="640">
        <v>0</v>
      </c>
      <c r="CP21" s="640">
        <v>0</v>
      </c>
      <c r="CQ21" s="640">
        <v>0</v>
      </c>
      <c r="CR21" s="640">
        <v>0</v>
      </c>
      <c r="CS21" s="640">
        <v>0</v>
      </c>
      <c r="CT21" s="641">
        <v>0</v>
      </c>
      <c r="CU21" s="641">
        <v>0</v>
      </c>
      <c r="CW21" s="366">
        <f t="shared" si="37"/>
        <v>0</v>
      </c>
      <c r="CX21" s="608">
        <v>0</v>
      </c>
      <c r="CY21" s="367">
        <f t="shared" si="38"/>
        <v>0</v>
      </c>
      <c r="CZ21" s="618">
        <v>0</v>
      </c>
      <c r="DA21" s="618">
        <v>0</v>
      </c>
      <c r="DB21" s="618">
        <v>0</v>
      </c>
      <c r="DC21" s="618">
        <v>0</v>
      </c>
      <c r="DD21" s="618">
        <v>0</v>
      </c>
      <c r="DE21" s="618">
        <v>0</v>
      </c>
      <c r="DF21" s="618">
        <v>0</v>
      </c>
      <c r="DG21" s="618">
        <v>0</v>
      </c>
      <c r="DH21" s="617">
        <v>0</v>
      </c>
      <c r="DI21" s="617">
        <v>0</v>
      </c>
      <c r="DK21" s="366">
        <f t="shared" si="39"/>
        <v>8492172</v>
      </c>
      <c r="DL21" s="626">
        <v>1617000</v>
      </c>
      <c r="DM21" s="367">
        <f t="shared" si="40"/>
        <v>0</v>
      </c>
      <c r="DN21" s="646">
        <v>0</v>
      </c>
      <c r="DO21" s="646">
        <v>0</v>
      </c>
      <c r="DP21" s="646">
        <v>0</v>
      </c>
      <c r="DQ21" s="646">
        <v>0</v>
      </c>
      <c r="DR21" s="646">
        <v>6875172</v>
      </c>
      <c r="DS21" s="646">
        <v>0</v>
      </c>
      <c r="DT21" s="646">
        <v>0</v>
      </c>
      <c r="DU21" s="646">
        <v>0</v>
      </c>
      <c r="DV21" s="647">
        <v>0</v>
      </c>
      <c r="DW21" s="647">
        <v>0</v>
      </c>
      <c r="DY21" s="366">
        <f t="shared" si="41"/>
        <v>15194347</v>
      </c>
      <c r="DZ21" s="185">
        <v>0</v>
      </c>
      <c r="EA21" s="367">
        <f t="shared" si="42"/>
        <v>0</v>
      </c>
      <c r="EB21" s="186">
        <v>0</v>
      </c>
      <c r="EC21" s="186">
        <v>0</v>
      </c>
      <c r="ED21" s="186">
        <v>0</v>
      </c>
      <c r="EE21" s="186">
        <v>0</v>
      </c>
      <c r="EF21" s="186">
        <v>15194347</v>
      </c>
      <c r="EG21" s="186">
        <v>0</v>
      </c>
      <c r="EH21" s="186">
        <v>0</v>
      </c>
      <c r="EI21" s="186">
        <v>0</v>
      </c>
      <c r="EJ21" s="184">
        <v>0</v>
      </c>
      <c r="EK21" s="184">
        <v>0</v>
      </c>
      <c r="EM21" s="366">
        <f t="shared" si="43"/>
        <v>0</v>
      </c>
      <c r="EN21" s="608">
        <v>0</v>
      </c>
      <c r="EO21" s="367">
        <f t="shared" si="44"/>
        <v>0</v>
      </c>
      <c r="EP21" s="618">
        <v>0</v>
      </c>
      <c r="EQ21" s="618">
        <v>0</v>
      </c>
      <c r="ER21" s="618">
        <v>0</v>
      </c>
      <c r="ES21" s="618">
        <v>0</v>
      </c>
      <c r="ET21" s="618">
        <v>0</v>
      </c>
      <c r="EU21" s="618">
        <v>0</v>
      </c>
      <c r="EV21" s="618">
        <v>0</v>
      </c>
      <c r="EW21" s="618">
        <v>0</v>
      </c>
      <c r="EX21" s="617">
        <v>0</v>
      </c>
      <c r="EY21" s="617">
        <v>0</v>
      </c>
      <c r="FA21" s="366">
        <f t="shared" si="45"/>
        <v>0</v>
      </c>
      <c r="FB21" s="217"/>
      <c r="FC21" s="367">
        <f t="shared" si="46"/>
        <v>0</v>
      </c>
      <c r="FD21" s="219">
        <v>0</v>
      </c>
      <c r="FE21" s="219">
        <v>0</v>
      </c>
      <c r="FF21" s="219">
        <v>0</v>
      </c>
      <c r="FG21" s="219">
        <v>0</v>
      </c>
      <c r="FH21" s="219">
        <v>0</v>
      </c>
      <c r="FI21" s="219">
        <v>0</v>
      </c>
      <c r="FJ21" s="219">
        <v>0</v>
      </c>
      <c r="FK21" s="219">
        <v>0</v>
      </c>
      <c r="FL21" s="218">
        <v>0</v>
      </c>
      <c r="FM21" s="218">
        <v>0</v>
      </c>
      <c r="FO21" s="366">
        <f t="shared" si="47"/>
        <v>13526998</v>
      </c>
      <c r="FP21" s="208">
        <v>13526998</v>
      </c>
      <c r="FQ21" s="367">
        <f t="shared" si="48"/>
        <v>0</v>
      </c>
      <c r="FR21" s="209">
        <v>0</v>
      </c>
      <c r="FS21" s="209">
        <v>0</v>
      </c>
      <c r="FT21" s="209">
        <v>0</v>
      </c>
      <c r="FU21" s="209">
        <v>0</v>
      </c>
      <c r="FV21" s="209">
        <v>0</v>
      </c>
      <c r="FW21" s="209">
        <v>0</v>
      </c>
      <c r="FX21" s="209">
        <v>0</v>
      </c>
      <c r="FY21" s="209">
        <v>0</v>
      </c>
      <c r="FZ21" s="210">
        <v>0</v>
      </c>
      <c r="GA21" s="210">
        <v>0</v>
      </c>
      <c r="GC21" s="366">
        <f t="shared" si="49"/>
        <v>0</v>
      </c>
      <c r="GD21" s="217"/>
      <c r="GE21" s="367">
        <f t="shared" si="50"/>
        <v>0</v>
      </c>
      <c r="GF21" s="219"/>
      <c r="GG21" s="219"/>
      <c r="GH21" s="219"/>
      <c r="GI21" s="219"/>
      <c r="GJ21" s="219"/>
      <c r="GK21" s="219"/>
      <c r="GL21" s="219"/>
      <c r="GM21" s="219"/>
      <c r="GN21" s="218"/>
      <c r="GO21" s="218"/>
      <c r="GQ21" s="366">
        <f t="shared" si="51"/>
        <v>0</v>
      </c>
      <c r="GR21" s="185"/>
      <c r="GS21" s="367">
        <f t="shared" si="52"/>
        <v>0</v>
      </c>
      <c r="GT21" s="186"/>
      <c r="GU21" s="186"/>
      <c r="GV21" s="186"/>
      <c r="GW21" s="186"/>
      <c r="GX21" s="186"/>
      <c r="GY21" s="186"/>
      <c r="GZ21" s="186"/>
      <c r="HA21" s="186"/>
      <c r="HB21" s="184"/>
      <c r="HC21" s="184"/>
      <c r="HE21" s="366">
        <f t="shared" si="53"/>
        <v>0</v>
      </c>
      <c r="HF21" s="208"/>
      <c r="HG21" s="367">
        <f t="shared" si="54"/>
        <v>0</v>
      </c>
      <c r="HH21" s="209"/>
      <c r="HI21" s="209"/>
      <c r="HJ21" s="209"/>
      <c r="HK21" s="209"/>
      <c r="HL21" s="209"/>
      <c r="HM21" s="209"/>
      <c r="HN21" s="209"/>
      <c r="HO21" s="209"/>
      <c r="HP21" s="210"/>
      <c r="HQ21" s="210"/>
      <c r="HS21" s="366">
        <f t="shared" si="55"/>
        <v>0</v>
      </c>
      <c r="HT21" s="217"/>
      <c r="HU21" s="367">
        <f t="shared" si="56"/>
        <v>0</v>
      </c>
      <c r="HV21" s="219"/>
      <c r="HW21" s="219"/>
      <c r="HX21" s="219"/>
      <c r="HY21" s="219"/>
      <c r="HZ21" s="219"/>
      <c r="IA21" s="219"/>
      <c r="IB21" s="219"/>
      <c r="IC21" s="219"/>
      <c r="ID21" s="218"/>
      <c r="IE21" s="218"/>
    </row>
    <row r="22" spans="1:239" ht="21" customHeight="1">
      <c r="A22" s="369" t="s">
        <v>112</v>
      </c>
      <c r="B22" s="370" t="s">
        <v>113</v>
      </c>
      <c r="C22" s="366">
        <f t="shared" si="22"/>
        <v>107234456</v>
      </c>
      <c r="D22" s="564">
        <f t="shared" si="92"/>
        <v>107234456</v>
      </c>
      <c r="E22" s="367">
        <f t="shared" si="23"/>
        <v>0</v>
      </c>
      <c r="F22" s="565">
        <f t="shared" si="93"/>
        <v>0</v>
      </c>
      <c r="G22" s="565">
        <f t="shared" si="91"/>
        <v>0</v>
      </c>
      <c r="H22" s="565">
        <f t="shared" si="91"/>
        <v>0</v>
      </c>
      <c r="I22" s="565">
        <f t="shared" si="91"/>
        <v>0</v>
      </c>
      <c r="J22" s="565">
        <f t="shared" si="91"/>
        <v>0</v>
      </c>
      <c r="K22" s="565">
        <f t="shared" si="91"/>
        <v>0</v>
      </c>
      <c r="L22" s="565">
        <f t="shared" si="91"/>
        <v>0</v>
      </c>
      <c r="M22" s="565">
        <f t="shared" si="91"/>
        <v>0</v>
      </c>
      <c r="N22" s="565">
        <f t="shared" si="91"/>
        <v>0</v>
      </c>
      <c r="O22" s="565">
        <f t="shared" si="91"/>
        <v>0</v>
      </c>
      <c r="P22" s="117"/>
      <c r="Q22" s="366">
        <f t="shared" si="25"/>
        <v>0</v>
      </c>
      <c r="R22" s="604">
        <v>0</v>
      </c>
      <c r="S22" s="367">
        <f t="shared" si="26"/>
        <v>0</v>
      </c>
      <c r="T22" s="605">
        <v>0</v>
      </c>
      <c r="U22" s="605">
        <v>0</v>
      </c>
      <c r="V22" s="605">
        <v>0</v>
      </c>
      <c r="W22" s="605">
        <v>0</v>
      </c>
      <c r="X22" s="605">
        <v>0</v>
      </c>
      <c r="Y22" s="605">
        <v>0</v>
      </c>
      <c r="Z22" s="605">
        <v>0</v>
      </c>
      <c r="AA22" s="605">
        <v>0</v>
      </c>
      <c r="AB22" s="602">
        <v>0</v>
      </c>
      <c r="AC22" s="602">
        <v>0</v>
      </c>
      <c r="AE22" s="366">
        <f t="shared" si="27"/>
        <v>0</v>
      </c>
      <c r="AF22" s="392">
        <v>0</v>
      </c>
      <c r="AG22" s="367">
        <f t="shared" si="28"/>
        <v>0</v>
      </c>
      <c r="AH22" s="393">
        <v>0</v>
      </c>
      <c r="AI22" s="393">
        <v>0</v>
      </c>
      <c r="AJ22" s="393">
        <v>0</v>
      </c>
      <c r="AK22" s="393">
        <v>0</v>
      </c>
      <c r="AL22" s="393">
        <v>0</v>
      </c>
      <c r="AM22" s="393">
        <v>0</v>
      </c>
      <c r="AN22" s="393">
        <v>0</v>
      </c>
      <c r="AO22" s="393">
        <v>0</v>
      </c>
      <c r="AP22" s="390">
        <v>0</v>
      </c>
      <c r="AQ22" s="390">
        <v>0</v>
      </c>
      <c r="AS22" s="366">
        <f t="shared" si="29"/>
        <v>0</v>
      </c>
      <c r="AT22" s="604">
        <v>0</v>
      </c>
      <c r="AU22" s="367">
        <f t="shared" si="30"/>
        <v>0</v>
      </c>
      <c r="AV22" s="605">
        <v>0</v>
      </c>
      <c r="AW22" s="605">
        <v>0</v>
      </c>
      <c r="AX22" s="605">
        <v>0</v>
      </c>
      <c r="AY22" s="605">
        <v>0</v>
      </c>
      <c r="AZ22" s="605">
        <v>0</v>
      </c>
      <c r="BA22" s="605">
        <v>0</v>
      </c>
      <c r="BB22" s="605">
        <v>0</v>
      </c>
      <c r="BC22" s="605">
        <v>0</v>
      </c>
      <c r="BD22" s="602">
        <v>0</v>
      </c>
      <c r="BE22" s="602">
        <v>0</v>
      </c>
      <c r="BG22" s="366">
        <f t="shared" si="31"/>
        <v>107234456</v>
      </c>
      <c r="BH22" s="215">
        <v>107234456</v>
      </c>
      <c r="BI22" s="367">
        <f t="shared" si="32"/>
        <v>0</v>
      </c>
      <c r="BJ22" s="214">
        <v>0</v>
      </c>
      <c r="BK22" s="214">
        <v>0</v>
      </c>
      <c r="BL22" s="214">
        <v>0</v>
      </c>
      <c r="BM22" s="214">
        <v>0</v>
      </c>
      <c r="BN22" s="214">
        <v>0</v>
      </c>
      <c r="BO22" s="214">
        <v>0</v>
      </c>
      <c r="BP22" s="214">
        <v>0</v>
      </c>
      <c r="BQ22" s="214">
        <v>0</v>
      </c>
      <c r="BR22" s="210">
        <v>0</v>
      </c>
      <c r="BS22" s="210">
        <v>0</v>
      </c>
      <c r="BU22" s="366">
        <f t="shared" si="33"/>
        <v>0</v>
      </c>
      <c r="BV22" s="637">
        <v>0</v>
      </c>
      <c r="BW22" s="367">
        <f t="shared" si="34"/>
        <v>0</v>
      </c>
      <c r="BX22" s="638">
        <v>0</v>
      </c>
      <c r="BY22" s="638">
        <v>0</v>
      </c>
      <c r="BZ22" s="638">
        <v>0</v>
      </c>
      <c r="CA22" s="638">
        <v>0</v>
      </c>
      <c r="CB22" s="638">
        <v>0</v>
      </c>
      <c r="CC22" s="638">
        <v>0</v>
      </c>
      <c r="CD22" s="638">
        <v>0</v>
      </c>
      <c r="CE22" s="638">
        <v>0</v>
      </c>
      <c r="CF22" s="636">
        <v>0</v>
      </c>
      <c r="CG22" s="636">
        <v>0</v>
      </c>
      <c r="CI22" s="366">
        <f t="shared" si="35"/>
        <v>0</v>
      </c>
      <c r="CJ22" s="642"/>
      <c r="CK22" s="367">
        <f t="shared" si="36"/>
        <v>0</v>
      </c>
      <c r="CL22" s="643">
        <v>0</v>
      </c>
      <c r="CM22" s="643">
        <v>0</v>
      </c>
      <c r="CN22" s="643">
        <v>0</v>
      </c>
      <c r="CO22" s="643">
        <v>0</v>
      </c>
      <c r="CP22" s="643">
        <v>0</v>
      </c>
      <c r="CQ22" s="643">
        <v>0</v>
      </c>
      <c r="CR22" s="643">
        <v>0</v>
      </c>
      <c r="CS22" s="643">
        <v>0</v>
      </c>
      <c r="CT22" s="641">
        <v>0</v>
      </c>
      <c r="CU22" s="641">
        <v>0</v>
      </c>
      <c r="CW22" s="366">
        <f t="shared" si="37"/>
        <v>0</v>
      </c>
      <c r="CX22" s="619">
        <v>0</v>
      </c>
      <c r="CY22" s="367">
        <f t="shared" si="38"/>
        <v>0</v>
      </c>
      <c r="CZ22" s="620">
        <v>0</v>
      </c>
      <c r="DA22" s="620">
        <v>0</v>
      </c>
      <c r="DB22" s="620">
        <v>0</v>
      </c>
      <c r="DC22" s="620">
        <v>0</v>
      </c>
      <c r="DD22" s="620">
        <v>0</v>
      </c>
      <c r="DE22" s="620">
        <v>0</v>
      </c>
      <c r="DF22" s="620">
        <v>0</v>
      </c>
      <c r="DG22" s="620">
        <v>0</v>
      </c>
      <c r="DH22" s="617">
        <v>0</v>
      </c>
      <c r="DI22" s="617">
        <v>0</v>
      </c>
      <c r="DK22" s="366">
        <f t="shared" si="39"/>
        <v>0</v>
      </c>
      <c r="DL22" s="648">
        <v>0</v>
      </c>
      <c r="DM22" s="367">
        <f t="shared" si="40"/>
        <v>0</v>
      </c>
      <c r="DN22" s="649">
        <v>0</v>
      </c>
      <c r="DO22" s="649">
        <v>0</v>
      </c>
      <c r="DP22" s="649">
        <v>0</v>
      </c>
      <c r="DQ22" s="649">
        <v>0</v>
      </c>
      <c r="DR22" s="649">
        <v>0</v>
      </c>
      <c r="DS22" s="649">
        <v>0</v>
      </c>
      <c r="DT22" s="649">
        <v>0</v>
      </c>
      <c r="DU22" s="649">
        <v>0</v>
      </c>
      <c r="DV22" s="647">
        <v>0</v>
      </c>
      <c r="DW22" s="647">
        <v>0</v>
      </c>
      <c r="DY22" s="366">
        <f t="shared" si="41"/>
        <v>0</v>
      </c>
      <c r="DZ22" s="191">
        <v>0</v>
      </c>
      <c r="EA22" s="367">
        <f t="shared" si="42"/>
        <v>0</v>
      </c>
      <c r="EB22" s="192">
        <v>0</v>
      </c>
      <c r="EC22" s="192">
        <v>0</v>
      </c>
      <c r="ED22" s="192">
        <v>0</v>
      </c>
      <c r="EE22" s="192">
        <v>0</v>
      </c>
      <c r="EF22" s="192">
        <v>0</v>
      </c>
      <c r="EG22" s="192">
        <v>0</v>
      </c>
      <c r="EH22" s="192">
        <v>0</v>
      </c>
      <c r="EI22" s="192">
        <v>0</v>
      </c>
      <c r="EJ22" s="184">
        <v>0</v>
      </c>
      <c r="EK22" s="184">
        <v>0</v>
      </c>
      <c r="EM22" s="366">
        <f t="shared" si="43"/>
        <v>0</v>
      </c>
      <c r="EN22" s="619">
        <v>0</v>
      </c>
      <c r="EO22" s="367">
        <f t="shared" si="44"/>
        <v>0</v>
      </c>
      <c r="EP22" s="620">
        <v>0</v>
      </c>
      <c r="EQ22" s="620">
        <v>0</v>
      </c>
      <c r="ER22" s="620">
        <v>0</v>
      </c>
      <c r="ES22" s="620">
        <v>0</v>
      </c>
      <c r="ET22" s="620">
        <v>0</v>
      </c>
      <c r="EU22" s="620">
        <v>0</v>
      </c>
      <c r="EV22" s="620">
        <v>0</v>
      </c>
      <c r="EW22" s="620">
        <v>0</v>
      </c>
      <c r="EX22" s="617">
        <v>0</v>
      </c>
      <c r="EY22" s="617">
        <v>0</v>
      </c>
      <c r="FA22" s="366">
        <f t="shared" si="45"/>
        <v>0</v>
      </c>
      <c r="FB22" s="220"/>
      <c r="FC22" s="367">
        <f t="shared" si="46"/>
        <v>0</v>
      </c>
      <c r="FD22" s="221">
        <v>0</v>
      </c>
      <c r="FE22" s="221">
        <v>0</v>
      </c>
      <c r="FF22" s="221">
        <v>0</v>
      </c>
      <c r="FG22" s="221">
        <v>0</v>
      </c>
      <c r="FH22" s="221">
        <v>0</v>
      </c>
      <c r="FI22" s="221">
        <v>0</v>
      </c>
      <c r="FJ22" s="221">
        <v>0</v>
      </c>
      <c r="FK22" s="221">
        <v>0</v>
      </c>
      <c r="FL22" s="218">
        <v>0</v>
      </c>
      <c r="FM22" s="218">
        <v>0</v>
      </c>
      <c r="FO22" s="366">
        <f t="shared" si="47"/>
        <v>0</v>
      </c>
      <c r="FP22" s="215">
        <v>0</v>
      </c>
      <c r="FQ22" s="367">
        <f t="shared" si="48"/>
        <v>0</v>
      </c>
      <c r="FR22" s="214">
        <v>0</v>
      </c>
      <c r="FS22" s="214">
        <v>0</v>
      </c>
      <c r="FT22" s="214">
        <v>0</v>
      </c>
      <c r="FU22" s="214">
        <v>0</v>
      </c>
      <c r="FV22" s="214">
        <v>0</v>
      </c>
      <c r="FW22" s="214">
        <v>0</v>
      </c>
      <c r="FX22" s="214">
        <v>0</v>
      </c>
      <c r="FY22" s="214">
        <v>0</v>
      </c>
      <c r="FZ22" s="210">
        <v>0</v>
      </c>
      <c r="GA22" s="210">
        <v>0</v>
      </c>
      <c r="GC22" s="366">
        <f t="shared" si="49"/>
        <v>0</v>
      </c>
      <c r="GD22" s="220"/>
      <c r="GE22" s="367">
        <f t="shared" si="50"/>
        <v>0</v>
      </c>
      <c r="GF22" s="221"/>
      <c r="GG22" s="221"/>
      <c r="GH22" s="221"/>
      <c r="GI22" s="221"/>
      <c r="GJ22" s="221"/>
      <c r="GK22" s="221"/>
      <c r="GL22" s="221"/>
      <c r="GM22" s="221"/>
      <c r="GN22" s="218"/>
      <c r="GO22" s="218"/>
      <c r="GQ22" s="366">
        <f t="shared" si="51"/>
        <v>0</v>
      </c>
      <c r="GR22" s="191"/>
      <c r="GS22" s="367">
        <f t="shared" si="52"/>
        <v>0</v>
      </c>
      <c r="GT22" s="192"/>
      <c r="GU22" s="192"/>
      <c r="GV22" s="192"/>
      <c r="GW22" s="192"/>
      <c r="GX22" s="192"/>
      <c r="GY22" s="192"/>
      <c r="GZ22" s="192"/>
      <c r="HA22" s="192"/>
      <c r="HB22" s="184"/>
      <c r="HC22" s="184"/>
      <c r="HE22" s="366">
        <f t="shared" si="53"/>
        <v>0</v>
      </c>
      <c r="HF22" s="215"/>
      <c r="HG22" s="367">
        <f t="shared" si="54"/>
        <v>0</v>
      </c>
      <c r="HH22" s="214"/>
      <c r="HI22" s="214"/>
      <c r="HJ22" s="214"/>
      <c r="HK22" s="214"/>
      <c r="HL22" s="214"/>
      <c r="HM22" s="214"/>
      <c r="HN22" s="214"/>
      <c r="HO22" s="214"/>
      <c r="HP22" s="210"/>
      <c r="HQ22" s="210"/>
      <c r="HS22" s="366">
        <f t="shared" si="55"/>
        <v>0</v>
      </c>
      <c r="HT22" s="220"/>
      <c r="HU22" s="367">
        <f t="shared" si="56"/>
        <v>0</v>
      </c>
      <c r="HV22" s="221"/>
      <c r="HW22" s="221"/>
      <c r="HX22" s="221"/>
      <c r="HY22" s="221"/>
      <c r="HZ22" s="221"/>
      <c r="IA22" s="221"/>
      <c r="IB22" s="221"/>
      <c r="IC22" s="221"/>
      <c r="ID22" s="218"/>
      <c r="IE22" s="218"/>
    </row>
    <row r="23" spans="1:239" ht="25.5">
      <c r="A23" s="369" t="s">
        <v>114</v>
      </c>
      <c r="B23" s="375" t="s">
        <v>115</v>
      </c>
      <c r="C23" s="366">
        <f t="shared" si="22"/>
        <v>0</v>
      </c>
      <c r="D23" s="564">
        <f t="shared" si="92"/>
        <v>0</v>
      </c>
      <c r="E23" s="367">
        <f t="shared" si="23"/>
        <v>0</v>
      </c>
      <c r="F23" s="565">
        <f t="shared" si="93"/>
        <v>0</v>
      </c>
      <c r="G23" s="565">
        <f t="shared" si="91"/>
        <v>0</v>
      </c>
      <c r="H23" s="565">
        <f t="shared" si="91"/>
        <v>0</v>
      </c>
      <c r="I23" s="565">
        <f t="shared" si="91"/>
        <v>0</v>
      </c>
      <c r="J23" s="565">
        <f t="shared" si="91"/>
        <v>0</v>
      </c>
      <c r="K23" s="565">
        <f t="shared" si="91"/>
        <v>0</v>
      </c>
      <c r="L23" s="565">
        <f t="shared" si="91"/>
        <v>0</v>
      </c>
      <c r="M23" s="565">
        <f t="shared" si="91"/>
        <v>0</v>
      </c>
      <c r="N23" s="565">
        <f t="shared" si="91"/>
        <v>0</v>
      </c>
      <c r="O23" s="565">
        <f t="shared" si="91"/>
        <v>0</v>
      </c>
      <c r="P23" s="117"/>
      <c r="Q23" s="366">
        <f t="shared" si="25"/>
        <v>0</v>
      </c>
      <c r="R23" s="604">
        <v>0</v>
      </c>
      <c r="S23" s="367">
        <f t="shared" si="26"/>
        <v>0</v>
      </c>
      <c r="T23" s="605">
        <v>0</v>
      </c>
      <c r="U23" s="605">
        <v>0</v>
      </c>
      <c r="V23" s="605">
        <v>0</v>
      </c>
      <c r="W23" s="605">
        <v>0</v>
      </c>
      <c r="X23" s="605">
        <v>0</v>
      </c>
      <c r="Y23" s="605">
        <v>0</v>
      </c>
      <c r="Z23" s="605">
        <v>0</v>
      </c>
      <c r="AA23" s="605">
        <v>0</v>
      </c>
      <c r="AB23" s="602">
        <v>0</v>
      </c>
      <c r="AC23" s="602">
        <v>0</v>
      </c>
      <c r="AE23" s="366">
        <f t="shared" si="27"/>
        <v>0</v>
      </c>
      <c r="AF23" s="392">
        <v>0</v>
      </c>
      <c r="AG23" s="367">
        <f t="shared" si="28"/>
        <v>0</v>
      </c>
      <c r="AH23" s="393">
        <v>0</v>
      </c>
      <c r="AI23" s="393">
        <v>0</v>
      </c>
      <c r="AJ23" s="393">
        <v>0</v>
      </c>
      <c r="AK23" s="393">
        <v>0</v>
      </c>
      <c r="AL23" s="393">
        <v>0</v>
      </c>
      <c r="AM23" s="393">
        <v>0</v>
      </c>
      <c r="AN23" s="393">
        <v>0</v>
      </c>
      <c r="AO23" s="393">
        <v>0</v>
      </c>
      <c r="AP23" s="390">
        <v>0</v>
      </c>
      <c r="AQ23" s="390">
        <v>0</v>
      </c>
      <c r="AS23" s="366">
        <f t="shared" si="29"/>
        <v>0</v>
      </c>
      <c r="AT23" s="604">
        <v>0</v>
      </c>
      <c r="AU23" s="367">
        <f t="shared" si="30"/>
        <v>0</v>
      </c>
      <c r="AV23" s="605">
        <v>0</v>
      </c>
      <c r="AW23" s="605">
        <v>0</v>
      </c>
      <c r="AX23" s="605">
        <v>0</v>
      </c>
      <c r="AY23" s="605">
        <v>0</v>
      </c>
      <c r="AZ23" s="605">
        <v>0</v>
      </c>
      <c r="BA23" s="605">
        <v>0</v>
      </c>
      <c r="BB23" s="605">
        <v>0</v>
      </c>
      <c r="BC23" s="605">
        <v>0</v>
      </c>
      <c r="BD23" s="602">
        <v>0</v>
      </c>
      <c r="BE23" s="602">
        <v>0</v>
      </c>
      <c r="BG23" s="366">
        <f t="shared" si="31"/>
        <v>0</v>
      </c>
      <c r="BH23" s="215">
        <v>0</v>
      </c>
      <c r="BI23" s="367">
        <f t="shared" si="32"/>
        <v>0</v>
      </c>
      <c r="BJ23" s="214">
        <v>0</v>
      </c>
      <c r="BK23" s="214">
        <v>0</v>
      </c>
      <c r="BL23" s="214">
        <v>0</v>
      </c>
      <c r="BM23" s="214">
        <v>0</v>
      </c>
      <c r="BN23" s="214">
        <v>0</v>
      </c>
      <c r="BO23" s="214">
        <v>0</v>
      </c>
      <c r="BP23" s="214">
        <v>0</v>
      </c>
      <c r="BQ23" s="214">
        <v>0</v>
      </c>
      <c r="BR23" s="210">
        <v>0</v>
      </c>
      <c r="BS23" s="210">
        <v>0</v>
      </c>
      <c r="BU23" s="366">
        <f t="shared" si="33"/>
        <v>0</v>
      </c>
      <c r="BV23" s="637">
        <v>0</v>
      </c>
      <c r="BW23" s="367">
        <f t="shared" si="34"/>
        <v>0</v>
      </c>
      <c r="BX23" s="638">
        <v>0</v>
      </c>
      <c r="BY23" s="638">
        <v>0</v>
      </c>
      <c r="BZ23" s="638">
        <v>0</v>
      </c>
      <c r="CA23" s="638">
        <v>0</v>
      </c>
      <c r="CB23" s="638">
        <v>0</v>
      </c>
      <c r="CC23" s="638">
        <v>0</v>
      </c>
      <c r="CD23" s="638">
        <v>0</v>
      </c>
      <c r="CE23" s="638">
        <v>0</v>
      </c>
      <c r="CF23" s="636">
        <v>0</v>
      </c>
      <c r="CG23" s="636">
        <v>0</v>
      </c>
      <c r="CI23" s="366">
        <f t="shared" si="35"/>
        <v>0</v>
      </c>
      <c r="CJ23" s="642"/>
      <c r="CK23" s="367">
        <f t="shared" si="36"/>
        <v>0</v>
      </c>
      <c r="CL23" s="643">
        <v>0</v>
      </c>
      <c r="CM23" s="643">
        <v>0</v>
      </c>
      <c r="CN23" s="643">
        <v>0</v>
      </c>
      <c r="CO23" s="643">
        <v>0</v>
      </c>
      <c r="CP23" s="643">
        <v>0</v>
      </c>
      <c r="CQ23" s="643">
        <v>0</v>
      </c>
      <c r="CR23" s="643">
        <v>0</v>
      </c>
      <c r="CS23" s="643">
        <v>0</v>
      </c>
      <c r="CT23" s="641">
        <v>0</v>
      </c>
      <c r="CU23" s="641">
        <v>0</v>
      </c>
      <c r="CW23" s="366">
        <f t="shared" si="37"/>
        <v>0</v>
      </c>
      <c r="CX23" s="619">
        <v>0</v>
      </c>
      <c r="CY23" s="367">
        <f t="shared" si="38"/>
        <v>0</v>
      </c>
      <c r="CZ23" s="620">
        <v>0</v>
      </c>
      <c r="DA23" s="620">
        <v>0</v>
      </c>
      <c r="DB23" s="620">
        <v>0</v>
      </c>
      <c r="DC23" s="620">
        <v>0</v>
      </c>
      <c r="DD23" s="620">
        <v>0</v>
      </c>
      <c r="DE23" s="620">
        <v>0</v>
      </c>
      <c r="DF23" s="620">
        <v>0</v>
      </c>
      <c r="DG23" s="620">
        <v>0</v>
      </c>
      <c r="DH23" s="617">
        <v>0</v>
      </c>
      <c r="DI23" s="617">
        <v>0</v>
      </c>
      <c r="DK23" s="366">
        <f t="shared" si="39"/>
        <v>0</v>
      </c>
      <c r="DL23" s="648">
        <v>0</v>
      </c>
      <c r="DM23" s="367">
        <f t="shared" si="40"/>
        <v>0</v>
      </c>
      <c r="DN23" s="649">
        <v>0</v>
      </c>
      <c r="DO23" s="649">
        <v>0</v>
      </c>
      <c r="DP23" s="649">
        <v>0</v>
      </c>
      <c r="DQ23" s="649">
        <v>0</v>
      </c>
      <c r="DR23" s="649">
        <v>0</v>
      </c>
      <c r="DS23" s="649">
        <v>0</v>
      </c>
      <c r="DT23" s="649">
        <v>0</v>
      </c>
      <c r="DU23" s="649">
        <v>0</v>
      </c>
      <c r="DV23" s="647">
        <v>0</v>
      </c>
      <c r="DW23" s="647">
        <v>0</v>
      </c>
      <c r="DY23" s="366">
        <f t="shared" si="41"/>
        <v>0</v>
      </c>
      <c r="DZ23" s="191">
        <v>0</v>
      </c>
      <c r="EA23" s="367">
        <f t="shared" si="42"/>
        <v>0</v>
      </c>
      <c r="EB23" s="192">
        <v>0</v>
      </c>
      <c r="EC23" s="192">
        <v>0</v>
      </c>
      <c r="ED23" s="192">
        <v>0</v>
      </c>
      <c r="EE23" s="192">
        <v>0</v>
      </c>
      <c r="EF23" s="192">
        <v>0</v>
      </c>
      <c r="EG23" s="192">
        <v>0</v>
      </c>
      <c r="EH23" s="192">
        <v>0</v>
      </c>
      <c r="EI23" s="192">
        <v>0</v>
      </c>
      <c r="EJ23" s="184">
        <v>0</v>
      </c>
      <c r="EK23" s="184">
        <v>0</v>
      </c>
      <c r="EM23" s="366">
        <f t="shared" si="43"/>
        <v>0</v>
      </c>
      <c r="EN23" s="619">
        <v>0</v>
      </c>
      <c r="EO23" s="367">
        <f t="shared" si="44"/>
        <v>0</v>
      </c>
      <c r="EP23" s="620">
        <v>0</v>
      </c>
      <c r="EQ23" s="620">
        <v>0</v>
      </c>
      <c r="ER23" s="620">
        <v>0</v>
      </c>
      <c r="ES23" s="620">
        <v>0</v>
      </c>
      <c r="ET23" s="620">
        <v>0</v>
      </c>
      <c r="EU23" s="620">
        <v>0</v>
      </c>
      <c r="EV23" s="620">
        <v>0</v>
      </c>
      <c r="EW23" s="620">
        <v>0</v>
      </c>
      <c r="EX23" s="617">
        <v>0</v>
      </c>
      <c r="EY23" s="617">
        <v>0</v>
      </c>
      <c r="FA23" s="366">
        <f t="shared" si="45"/>
        <v>0</v>
      </c>
      <c r="FB23" s="220"/>
      <c r="FC23" s="367">
        <f t="shared" si="46"/>
        <v>0</v>
      </c>
      <c r="FD23" s="221">
        <v>0</v>
      </c>
      <c r="FE23" s="221">
        <v>0</v>
      </c>
      <c r="FF23" s="221">
        <v>0</v>
      </c>
      <c r="FG23" s="221">
        <v>0</v>
      </c>
      <c r="FH23" s="221">
        <v>0</v>
      </c>
      <c r="FI23" s="221">
        <v>0</v>
      </c>
      <c r="FJ23" s="221">
        <v>0</v>
      </c>
      <c r="FK23" s="221">
        <v>0</v>
      </c>
      <c r="FL23" s="218">
        <v>0</v>
      </c>
      <c r="FM23" s="218">
        <v>0</v>
      </c>
      <c r="FO23" s="366">
        <f t="shared" si="47"/>
        <v>0</v>
      </c>
      <c r="FP23" s="215">
        <v>0</v>
      </c>
      <c r="FQ23" s="367">
        <f t="shared" si="48"/>
        <v>0</v>
      </c>
      <c r="FR23" s="214">
        <v>0</v>
      </c>
      <c r="FS23" s="214">
        <v>0</v>
      </c>
      <c r="FT23" s="214">
        <v>0</v>
      </c>
      <c r="FU23" s="214">
        <v>0</v>
      </c>
      <c r="FV23" s="214">
        <v>0</v>
      </c>
      <c r="FW23" s="214">
        <v>0</v>
      </c>
      <c r="FX23" s="214">
        <v>0</v>
      </c>
      <c r="FY23" s="214">
        <v>0</v>
      </c>
      <c r="FZ23" s="210">
        <v>0</v>
      </c>
      <c r="GA23" s="210">
        <v>0</v>
      </c>
      <c r="GC23" s="366">
        <f t="shared" si="49"/>
        <v>0</v>
      </c>
      <c r="GD23" s="220"/>
      <c r="GE23" s="367">
        <f t="shared" si="50"/>
        <v>0</v>
      </c>
      <c r="GF23" s="221"/>
      <c r="GG23" s="221"/>
      <c r="GH23" s="221"/>
      <c r="GI23" s="221"/>
      <c r="GJ23" s="221"/>
      <c r="GK23" s="221"/>
      <c r="GL23" s="221"/>
      <c r="GM23" s="221"/>
      <c r="GN23" s="218"/>
      <c r="GO23" s="218"/>
      <c r="GQ23" s="366">
        <f t="shared" si="51"/>
        <v>0</v>
      </c>
      <c r="GR23" s="191"/>
      <c r="GS23" s="367">
        <f t="shared" si="52"/>
        <v>0</v>
      </c>
      <c r="GT23" s="192"/>
      <c r="GU23" s="192"/>
      <c r="GV23" s="192"/>
      <c r="GW23" s="192"/>
      <c r="GX23" s="192"/>
      <c r="GY23" s="192"/>
      <c r="GZ23" s="192"/>
      <c r="HA23" s="192"/>
      <c r="HB23" s="184"/>
      <c r="HC23" s="184"/>
      <c r="HE23" s="366">
        <f t="shared" si="53"/>
        <v>0</v>
      </c>
      <c r="HF23" s="215"/>
      <c r="HG23" s="367">
        <f t="shared" si="54"/>
        <v>0</v>
      </c>
      <c r="HH23" s="214"/>
      <c r="HI23" s="214"/>
      <c r="HJ23" s="214"/>
      <c r="HK23" s="214"/>
      <c r="HL23" s="214"/>
      <c r="HM23" s="214"/>
      <c r="HN23" s="214"/>
      <c r="HO23" s="214"/>
      <c r="HP23" s="210"/>
      <c r="HQ23" s="210"/>
      <c r="HS23" s="366">
        <f t="shared" si="55"/>
        <v>0</v>
      </c>
      <c r="HT23" s="220"/>
      <c r="HU23" s="367">
        <f t="shared" si="56"/>
        <v>0</v>
      </c>
      <c r="HV23" s="221"/>
      <c r="HW23" s="221"/>
      <c r="HX23" s="221"/>
      <c r="HY23" s="221"/>
      <c r="HZ23" s="221"/>
      <c r="IA23" s="221"/>
      <c r="IB23" s="221"/>
      <c r="IC23" s="221"/>
      <c r="ID23" s="218"/>
      <c r="IE23" s="218"/>
    </row>
    <row r="24" spans="1:239" ht="21" customHeight="1">
      <c r="A24" s="369" t="s">
        <v>116</v>
      </c>
      <c r="B24" s="370" t="s">
        <v>117</v>
      </c>
      <c r="C24" s="366">
        <f t="shared" si="22"/>
        <v>3255917</v>
      </c>
      <c r="D24" s="564">
        <f t="shared" si="92"/>
        <v>129291</v>
      </c>
      <c r="E24" s="367">
        <f t="shared" si="23"/>
        <v>228467</v>
      </c>
      <c r="F24" s="565">
        <f t="shared" si="93"/>
        <v>0</v>
      </c>
      <c r="G24" s="565">
        <f t="shared" si="91"/>
        <v>228467</v>
      </c>
      <c r="H24" s="565">
        <f t="shared" si="91"/>
        <v>0</v>
      </c>
      <c r="I24" s="565">
        <f t="shared" si="91"/>
        <v>0</v>
      </c>
      <c r="J24" s="565">
        <f t="shared" si="91"/>
        <v>2898159</v>
      </c>
      <c r="K24" s="565">
        <f t="shared" si="91"/>
        <v>0</v>
      </c>
      <c r="L24" s="565">
        <f t="shared" si="91"/>
        <v>0</v>
      </c>
      <c r="M24" s="565">
        <f t="shared" si="91"/>
        <v>0</v>
      </c>
      <c r="N24" s="565">
        <f t="shared" si="91"/>
        <v>0</v>
      </c>
      <c r="O24" s="565">
        <f t="shared" si="91"/>
        <v>0</v>
      </c>
      <c r="P24" s="117"/>
      <c r="Q24" s="366">
        <f t="shared" si="25"/>
        <v>0</v>
      </c>
      <c r="R24" s="600">
        <v>0</v>
      </c>
      <c r="S24" s="367">
        <f t="shared" si="26"/>
        <v>0</v>
      </c>
      <c r="T24" s="603">
        <v>0</v>
      </c>
      <c r="U24" s="603">
        <v>0</v>
      </c>
      <c r="V24" s="603">
        <v>0</v>
      </c>
      <c r="W24" s="603">
        <v>0</v>
      </c>
      <c r="X24" s="603">
        <v>0</v>
      </c>
      <c r="Y24" s="603">
        <v>0</v>
      </c>
      <c r="Z24" s="603">
        <v>0</v>
      </c>
      <c r="AA24" s="603">
        <v>0</v>
      </c>
      <c r="AB24" s="602">
        <v>0</v>
      </c>
      <c r="AC24" s="602">
        <v>0</v>
      </c>
      <c r="AE24" s="366">
        <f t="shared" si="27"/>
        <v>129291</v>
      </c>
      <c r="AF24" s="388">
        <v>129291</v>
      </c>
      <c r="AG24" s="367">
        <f t="shared" si="28"/>
        <v>0</v>
      </c>
      <c r="AH24" s="391">
        <v>0</v>
      </c>
      <c r="AI24" s="391">
        <v>0</v>
      </c>
      <c r="AJ24" s="391">
        <v>0</v>
      </c>
      <c r="AK24" s="391">
        <v>0</v>
      </c>
      <c r="AL24" s="391">
        <v>0</v>
      </c>
      <c r="AM24" s="391">
        <v>0</v>
      </c>
      <c r="AN24" s="391">
        <v>0</v>
      </c>
      <c r="AO24" s="391">
        <v>0</v>
      </c>
      <c r="AP24" s="390">
        <v>0</v>
      </c>
      <c r="AQ24" s="390">
        <v>0</v>
      </c>
      <c r="AS24" s="366">
        <f t="shared" si="29"/>
        <v>0</v>
      </c>
      <c r="AT24" s="600">
        <v>0</v>
      </c>
      <c r="AU24" s="367">
        <f t="shared" si="30"/>
        <v>0</v>
      </c>
      <c r="AV24" s="603">
        <v>0</v>
      </c>
      <c r="AW24" s="603">
        <v>0</v>
      </c>
      <c r="AX24" s="603">
        <v>0</v>
      </c>
      <c r="AY24" s="603">
        <v>0</v>
      </c>
      <c r="AZ24" s="603">
        <v>0</v>
      </c>
      <c r="BA24" s="603">
        <v>0</v>
      </c>
      <c r="BB24" s="603">
        <v>0</v>
      </c>
      <c r="BC24" s="603">
        <v>0</v>
      </c>
      <c r="BD24" s="602">
        <v>0</v>
      </c>
      <c r="BE24" s="602">
        <v>0</v>
      </c>
      <c r="BG24" s="366">
        <f t="shared" si="31"/>
        <v>0</v>
      </c>
      <c r="BH24" s="208">
        <v>0</v>
      </c>
      <c r="BI24" s="367">
        <f t="shared" si="32"/>
        <v>0</v>
      </c>
      <c r="BJ24" s="209">
        <v>0</v>
      </c>
      <c r="BK24" s="209">
        <v>0</v>
      </c>
      <c r="BL24" s="209">
        <v>0</v>
      </c>
      <c r="BM24" s="209">
        <v>0</v>
      </c>
      <c r="BN24" s="209">
        <v>0</v>
      </c>
      <c r="BO24" s="209">
        <v>0</v>
      </c>
      <c r="BP24" s="209">
        <v>0</v>
      </c>
      <c r="BQ24" s="209">
        <v>0</v>
      </c>
      <c r="BR24" s="210">
        <v>0</v>
      </c>
      <c r="BS24" s="210">
        <v>0</v>
      </c>
      <c r="BU24" s="366">
        <f t="shared" si="33"/>
        <v>0</v>
      </c>
      <c r="BV24" s="633">
        <v>0</v>
      </c>
      <c r="BW24" s="367">
        <f t="shared" si="34"/>
        <v>0</v>
      </c>
      <c r="BX24" s="635">
        <v>0</v>
      </c>
      <c r="BY24" s="635">
        <v>0</v>
      </c>
      <c r="BZ24" s="635">
        <v>0</v>
      </c>
      <c r="CA24" s="635">
        <v>0</v>
      </c>
      <c r="CB24" s="635">
        <v>0</v>
      </c>
      <c r="CC24" s="635">
        <v>0</v>
      </c>
      <c r="CD24" s="635">
        <v>0</v>
      </c>
      <c r="CE24" s="635">
        <v>0</v>
      </c>
      <c r="CF24" s="636">
        <v>0</v>
      </c>
      <c r="CG24" s="636">
        <v>0</v>
      </c>
      <c r="CI24" s="366">
        <f t="shared" si="35"/>
        <v>0</v>
      </c>
      <c r="CJ24" s="606"/>
      <c r="CK24" s="367">
        <f t="shared" si="36"/>
        <v>0</v>
      </c>
      <c r="CL24" s="640">
        <v>0</v>
      </c>
      <c r="CM24" s="640">
        <v>0</v>
      </c>
      <c r="CN24" s="640">
        <v>0</v>
      </c>
      <c r="CO24" s="640">
        <v>0</v>
      </c>
      <c r="CP24" s="640">
        <v>0</v>
      </c>
      <c r="CQ24" s="640">
        <v>0</v>
      </c>
      <c r="CR24" s="640">
        <v>0</v>
      </c>
      <c r="CS24" s="640">
        <v>0</v>
      </c>
      <c r="CT24" s="641">
        <v>0</v>
      </c>
      <c r="CU24" s="641">
        <v>0</v>
      </c>
      <c r="CW24" s="366">
        <f t="shared" si="37"/>
        <v>0</v>
      </c>
      <c r="CX24" s="608">
        <v>0</v>
      </c>
      <c r="CY24" s="367">
        <f t="shared" si="38"/>
        <v>0</v>
      </c>
      <c r="CZ24" s="618">
        <v>0</v>
      </c>
      <c r="DA24" s="618">
        <v>0</v>
      </c>
      <c r="DB24" s="618">
        <v>0</v>
      </c>
      <c r="DC24" s="618">
        <v>0</v>
      </c>
      <c r="DD24" s="618">
        <v>0</v>
      </c>
      <c r="DE24" s="618">
        <v>0</v>
      </c>
      <c r="DF24" s="618">
        <v>0</v>
      </c>
      <c r="DG24" s="618">
        <v>0</v>
      </c>
      <c r="DH24" s="617">
        <v>0</v>
      </c>
      <c r="DI24" s="617">
        <v>0</v>
      </c>
      <c r="DK24" s="366">
        <f t="shared" si="39"/>
        <v>0</v>
      </c>
      <c r="DL24" s="626">
        <v>0</v>
      </c>
      <c r="DM24" s="367">
        <f t="shared" si="40"/>
        <v>0</v>
      </c>
      <c r="DN24" s="646">
        <v>0</v>
      </c>
      <c r="DO24" s="646">
        <v>0</v>
      </c>
      <c r="DP24" s="646">
        <v>0</v>
      </c>
      <c r="DQ24" s="646">
        <v>0</v>
      </c>
      <c r="DR24" s="646">
        <v>0</v>
      </c>
      <c r="DS24" s="646">
        <v>0</v>
      </c>
      <c r="DT24" s="646">
        <v>0</v>
      </c>
      <c r="DU24" s="646">
        <v>0</v>
      </c>
      <c r="DV24" s="647">
        <v>0</v>
      </c>
      <c r="DW24" s="647">
        <v>0</v>
      </c>
      <c r="DY24" s="366">
        <f t="shared" si="41"/>
        <v>0</v>
      </c>
      <c r="DZ24" s="185">
        <v>0</v>
      </c>
      <c r="EA24" s="367">
        <f t="shared" si="42"/>
        <v>0</v>
      </c>
      <c r="EB24" s="186">
        <v>0</v>
      </c>
      <c r="EC24" s="186">
        <v>0</v>
      </c>
      <c r="ED24" s="186">
        <v>0</v>
      </c>
      <c r="EE24" s="186">
        <v>0</v>
      </c>
      <c r="EF24" s="186">
        <v>0</v>
      </c>
      <c r="EG24" s="186">
        <v>0</v>
      </c>
      <c r="EH24" s="186">
        <v>0</v>
      </c>
      <c r="EI24" s="186">
        <v>0</v>
      </c>
      <c r="EJ24" s="184">
        <v>0</v>
      </c>
      <c r="EK24" s="184">
        <v>0</v>
      </c>
      <c r="EM24" s="366">
        <f t="shared" si="43"/>
        <v>228467</v>
      </c>
      <c r="EN24" s="608">
        <v>0</v>
      </c>
      <c r="EO24" s="367">
        <f t="shared" si="44"/>
        <v>228467</v>
      </c>
      <c r="EP24" s="618">
        <v>0</v>
      </c>
      <c r="EQ24" s="618">
        <v>228467</v>
      </c>
      <c r="ER24" s="618">
        <v>0</v>
      </c>
      <c r="ES24" s="618">
        <v>0</v>
      </c>
      <c r="ET24" s="618">
        <v>0</v>
      </c>
      <c r="EU24" s="618">
        <v>0</v>
      </c>
      <c r="EV24" s="618">
        <v>0</v>
      </c>
      <c r="EW24" s="618">
        <v>0</v>
      </c>
      <c r="EX24" s="617">
        <v>0</v>
      </c>
      <c r="EY24" s="617">
        <v>0</v>
      </c>
      <c r="FA24" s="366">
        <f t="shared" si="45"/>
        <v>0</v>
      </c>
      <c r="FB24" s="217"/>
      <c r="FC24" s="367">
        <f t="shared" si="46"/>
        <v>0</v>
      </c>
      <c r="FD24" s="219">
        <v>0</v>
      </c>
      <c r="FE24" s="219">
        <v>0</v>
      </c>
      <c r="FF24" s="219">
        <v>0</v>
      </c>
      <c r="FG24" s="219">
        <v>0</v>
      </c>
      <c r="FH24" s="219">
        <v>0</v>
      </c>
      <c r="FI24" s="219">
        <v>0</v>
      </c>
      <c r="FJ24" s="219">
        <v>0</v>
      </c>
      <c r="FK24" s="219">
        <v>0</v>
      </c>
      <c r="FL24" s="218">
        <v>0</v>
      </c>
      <c r="FM24" s="218">
        <v>0</v>
      </c>
      <c r="FO24" s="366">
        <f t="shared" si="47"/>
        <v>2898159</v>
      </c>
      <c r="FP24" s="208">
        <v>0</v>
      </c>
      <c r="FQ24" s="367">
        <f t="shared" si="48"/>
        <v>0</v>
      </c>
      <c r="FR24" s="209">
        <v>0</v>
      </c>
      <c r="FS24" s="209">
        <v>0</v>
      </c>
      <c r="FT24" s="209">
        <v>0</v>
      </c>
      <c r="FU24" s="209">
        <v>0</v>
      </c>
      <c r="FV24" s="209">
        <v>2898159</v>
      </c>
      <c r="FW24" s="209">
        <v>0</v>
      </c>
      <c r="FX24" s="209">
        <v>0</v>
      </c>
      <c r="FY24" s="209">
        <v>0</v>
      </c>
      <c r="FZ24" s="210">
        <v>0</v>
      </c>
      <c r="GA24" s="210">
        <v>0</v>
      </c>
      <c r="GC24" s="366">
        <f t="shared" si="49"/>
        <v>0</v>
      </c>
      <c r="GD24" s="217"/>
      <c r="GE24" s="367">
        <f t="shared" si="50"/>
        <v>0</v>
      </c>
      <c r="GF24" s="219"/>
      <c r="GG24" s="219"/>
      <c r="GH24" s="219"/>
      <c r="GI24" s="219"/>
      <c r="GJ24" s="219"/>
      <c r="GK24" s="219"/>
      <c r="GL24" s="219"/>
      <c r="GM24" s="219"/>
      <c r="GN24" s="218"/>
      <c r="GO24" s="218"/>
      <c r="GQ24" s="366">
        <f t="shared" si="51"/>
        <v>0</v>
      </c>
      <c r="GR24" s="185"/>
      <c r="GS24" s="367">
        <f t="shared" si="52"/>
        <v>0</v>
      </c>
      <c r="GT24" s="186"/>
      <c r="GU24" s="186"/>
      <c r="GV24" s="186"/>
      <c r="GW24" s="186"/>
      <c r="GX24" s="186"/>
      <c r="GY24" s="186"/>
      <c r="GZ24" s="186"/>
      <c r="HA24" s="186"/>
      <c r="HB24" s="184"/>
      <c r="HC24" s="184"/>
      <c r="HE24" s="366">
        <f t="shared" si="53"/>
        <v>0</v>
      </c>
      <c r="HF24" s="208"/>
      <c r="HG24" s="367">
        <f t="shared" si="54"/>
        <v>0</v>
      </c>
      <c r="HH24" s="209"/>
      <c r="HI24" s="209"/>
      <c r="HJ24" s="209"/>
      <c r="HK24" s="209"/>
      <c r="HL24" s="209"/>
      <c r="HM24" s="209"/>
      <c r="HN24" s="209"/>
      <c r="HO24" s="209"/>
      <c r="HP24" s="210"/>
      <c r="HQ24" s="210"/>
      <c r="HS24" s="366">
        <f t="shared" si="55"/>
        <v>0</v>
      </c>
      <c r="HT24" s="217"/>
      <c r="HU24" s="367">
        <f t="shared" si="56"/>
        <v>0</v>
      </c>
      <c r="HV24" s="219"/>
      <c r="HW24" s="219"/>
      <c r="HX24" s="219"/>
      <c r="HY24" s="219"/>
      <c r="HZ24" s="219"/>
      <c r="IA24" s="219"/>
      <c r="IB24" s="219"/>
      <c r="IC24" s="219"/>
      <c r="ID24" s="218"/>
      <c r="IE24" s="218"/>
    </row>
    <row r="25" spans="1:239" ht="21" customHeight="1">
      <c r="A25" s="371" t="s">
        <v>37</v>
      </c>
      <c r="B25" s="372" t="s">
        <v>118</v>
      </c>
      <c r="C25" s="366">
        <f t="shared" si="22"/>
        <v>1245449837</v>
      </c>
      <c r="D25" s="564">
        <f t="shared" si="92"/>
        <v>28248915</v>
      </c>
      <c r="E25" s="367">
        <f t="shared" si="23"/>
        <v>16714197</v>
      </c>
      <c r="F25" s="565">
        <f t="shared" si="93"/>
        <v>0</v>
      </c>
      <c r="G25" s="565">
        <f t="shared" si="91"/>
        <v>16714197</v>
      </c>
      <c r="H25" s="565">
        <f t="shared" si="91"/>
        <v>0</v>
      </c>
      <c r="I25" s="565">
        <f t="shared" si="91"/>
        <v>47500</v>
      </c>
      <c r="J25" s="565">
        <f t="shared" si="91"/>
        <v>1020210673</v>
      </c>
      <c r="K25" s="565">
        <f t="shared" si="91"/>
        <v>4284713</v>
      </c>
      <c r="L25" s="565">
        <f t="shared" si="91"/>
        <v>0</v>
      </c>
      <c r="M25" s="565">
        <f t="shared" si="91"/>
        <v>175943839</v>
      </c>
      <c r="N25" s="565">
        <f t="shared" si="91"/>
        <v>0</v>
      </c>
      <c r="O25" s="565">
        <f t="shared" si="91"/>
        <v>0</v>
      </c>
      <c r="P25" s="117"/>
      <c r="Q25" s="366">
        <f t="shared" si="25"/>
        <v>19365607</v>
      </c>
      <c r="R25" s="600">
        <v>0</v>
      </c>
      <c r="S25" s="367">
        <f t="shared" si="26"/>
        <v>0</v>
      </c>
      <c r="T25" s="603">
        <v>0</v>
      </c>
      <c r="U25" s="603">
        <v>0</v>
      </c>
      <c r="V25" s="603">
        <v>0</v>
      </c>
      <c r="W25" s="603">
        <v>0</v>
      </c>
      <c r="X25" s="603">
        <v>19365607</v>
      </c>
      <c r="Y25" s="603">
        <v>0</v>
      </c>
      <c r="Z25" s="603">
        <v>0</v>
      </c>
      <c r="AA25" s="603">
        <v>0</v>
      </c>
      <c r="AB25" s="602">
        <v>0</v>
      </c>
      <c r="AC25" s="602">
        <v>0</v>
      </c>
      <c r="AE25" s="366">
        <f t="shared" si="27"/>
        <v>216601743</v>
      </c>
      <c r="AF25" s="388">
        <v>8371415</v>
      </c>
      <c r="AG25" s="367">
        <f t="shared" si="28"/>
        <v>1020162</v>
      </c>
      <c r="AH25" s="391">
        <v>0</v>
      </c>
      <c r="AI25" s="391">
        <v>1020162</v>
      </c>
      <c r="AJ25" s="391">
        <v>0</v>
      </c>
      <c r="AK25" s="391">
        <v>0</v>
      </c>
      <c r="AL25" s="391">
        <v>192714706</v>
      </c>
      <c r="AM25" s="391">
        <v>2693799</v>
      </c>
      <c r="AN25" s="391">
        <v>0</v>
      </c>
      <c r="AO25" s="391">
        <v>11801661</v>
      </c>
      <c r="AP25" s="390">
        <v>0</v>
      </c>
      <c r="AQ25" s="390">
        <v>0</v>
      </c>
      <c r="AS25" s="366">
        <f t="shared" si="29"/>
        <v>310426606</v>
      </c>
      <c r="AT25" s="600">
        <v>11340000</v>
      </c>
      <c r="AU25" s="367">
        <f t="shared" si="30"/>
        <v>0</v>
      </c>
      <c r="AV25" s="603">
        <v>0</v>
      </c>
      <c r="AW25" s="603">
        <v>0</v>
      </c>
      <c r="AX25" s="603">
        <v>0</v>
      </c>
      <c r="AY25" s="603">
        <v>0</v>
      </c>
      <c r="AZ25" s="603">
        <v>139413194</v>
      </c>
      <c r="BA25" s="603">
        <v>1590914</v>
      </c>
      <c r="BB25" s="603">
        <v>0</v>
      </c>
      <c r="BC25" s="603">
        <v>158082498</v>
      </c>
      <c r="BD25" s="602">
        <v>0</v>
      </c>
      <c r="BE25" s="602">
        <v>0</v>
      </c>
      <c r="BG25" s="366">
        <f t="shared" si="31"/>
        <v>1391972</v>
      </c>
      <c r="BH25" s="208">
        <v>1363591</v>
      </c>
      <c r="BI25" s="367">
        <f t="shared" si="32"/>
        <v>0</v>
      </c>
      <c r="BJ25" s="209">
        <v>0</v>
      </c>
      <c r="BK25" s="209">
        <v>0</v>
      </c>
      <c r="BL25" s="209">
        <v>0</v>
      </c>
      <c r="BM25" s="209">
        <v>0</v>
      </c>
      <c r="BN25" s="209">
        <v>0</v>
      </c>
      <c r="BO25" s="209">
        <v>0</v>
      </c>
      <c r="BP25" s="209">
        <v>0</v>
      </c>
      <c r="BQ25" s="209">
        <v>28381</v>
      </c>
      <c r="BR25" s="210">
        <v>0</v>
      </c>
      <c r="BS25" s="210">
        <v>0</v>
      </c>
      <c r="BU25" s="366">
        <f t="shared" si="33"/>
        <v>21294098</v>
      </c>
      <c r="BV25" s="633">
        <v>6820029</v>
      </c>
      <c r="BW25" s="367">
        <f t="shared" si="34"/>
        <v>13299201</v>
      </c>
      <c r="BX25" s="635">
        <v>0</v>
      </c>
      <c r="BY25" s="635">
        <v>13299201</v>
      </c>
      <c r="BZ25" s="635">
        <v>0</v>
      </c>
      <c r="CA25" s="635">
        <v>0</v>
      </c>
      <c r="CB25" s="635">
        <v>970332</v>
      </c>
      <c r="CC25" s="635">
        <v>0</v>
      </c>
      <c r="CD25" s="635">
        <v>0</v>
      </c>
      <c r="CE25" s="635">
        <v>204536</v>
      </c>
      <c r="CF25" s="636">
        <v>0</v>
      </c>
      <c r="CG25" s="636">
        <v>0</v>
      </c>
      <c r="CI25" s="366">
        <f t="shared" si="35"/>
        <v>619746834</v>
      </c>
      <c r="CJ25" s="606"/>
      <c r="CK25" s="367">
        <f t="shared" si="36"/>
        <v>0</v>
      </c>
      <c r="CL25" s="640">
        <v>0</v>
      </c>
      <c r="CM25" s="640">
        <v>0</v>
      </c>
      <c r="CN25" s="640">
        <v>0</v>
      </c>
      <c r="CO25" s="640">
        <v>0</v>
      </c>
      <c r="CP25" s="640">
        <v>619746834</v>
      </c>
      <c r="CQ25" s="640">
        <v>0</v>
      </c>
      <c r="CR25" s="640">
        <v>0</v>
      </c>
      <c r="CS25" s="640">
        <v>0</v>
      </c>
      <c r="CT25" s="641">
        <v>0</v>
      </c>
      <c r="CU25" s="641">
        <v>0</v>
      </c>
      <c r="CW25" s="366">
        <f t="shared" si="37"/>
        <v>0</v>
      </c>
      <c r="CX25" s="608">
        <v>0</v>
      </c>
      <c r="CY25" s="367">
        <f t="shared" si="38"/>
        <v>0</v>
      </c>
      <c r="CZ25" s="618">
        <v>0</v>
      </c>
      <c r="DA25" s="618">
        <v>0</v>
      </c>
      <c r="DB25" s="618">
        <v>0</v>
      </c>
      <c r="DC25" s="618">
        <v>0</v>
      </c>
      <c r="DD25" s="618">
        <v>0</v>
      </c>
      <c r="DE25" s="618">
        <v>0</v>
      </c>
      <c r="DF25" s="618">
        <v>0</v>
      </c>
      <c r="DG25" s="618">
        <v>0</v>
      </c>
      <c r="DH25" s="617">
        <v>0</v>
      </c>
      <c r="DI25" s="617">
        <v>0</v>
      </c>
      <c r="DK25" s="366">
        <f t="shared" si="39"/>
        <v>48174359</v>
      </c>
      <c r="DL25" s="626">
        <v>124880</v>
      </c>
      <c r="DM25" s="367">
        <f t="shared" si="40"/>
        <v>0</v>
      </c>
      <c r="DN25" s="646">
        <v>0</v>
      </c>
      <c r="DO25" s="646">
        <v>0</v>
      </c>
      <c r="DP25" s="646">
        <v>0</v>
      </c>
      <c r="DQ25" s="646">
        <v>0</v>
      </c>
      <c r="DR25" s="646">
        <v>48000000</v>
      </c>
      <c r="DS25" s="646">
        <v>0</v>
      </c>
      <c r="DT25" s="646">
        <v>0</v>
      </c>
      <c r="DU25" s="646">
        <v>49479</v>
      </c>
      <c r="DV25" s="647">
        <v>0</v>
      </c>
      <c r="DW25" s="647">
        <v>0</v>
      </c>
      <c r="DY25" s="366">
        <f t="shared" si="41"/>
        <v>6184219</v>
      </c>
      <c r="DZ25" s="185">
        <v>229000</v>
      </c>
      <c r="EA25" s="367">
        <f t="shared" si="42"/>
        <v>177935</v>
      </c>
      <c r="EB25" s="186">
        <v>0</v>
      </c>
      <c r="EC25" s="186">
        <v>177935</v>
      </c>
      <c r="ED25" s="186">
        <v>0</v>
      </c>
      <c r="EE25" s="186">
        <v>0</v>
      </c>
      <c r="EF25" s="186">
        <v>0</v>
      </c>
      <c r="EG25" s="186">
        <v>0</v>
      </c>
      <c r="EH25" s="186">
        <v>0</v>
      </c>
      <c r="EI25" s="186">
        <v>5777284</v>
      </c>
      <c r="EJ25" s="184">
        <v>0</v>
      </c>
      <c r="EK25" s="184">
        <v>0</v>
      </c>
      <c r="EM25" s="366">
        <f t="shared" si="43"/>
        <v>2264399</v>
      </c>
      <c r="EN25" s="608">
        <v>0</v>
      </c>
      <c r="EO25" s="367">
        <f t="shared" si="44"/>
        <v>2216899</v>
      </c>
      <c r="EP25" s="618">
        <v>0</v>
      </c>
      <c r="EQ25" s="618">
        <v>2216899</v>
      </c>
      <c r="ER25" s="618">
        <v>0</v>
      </c>
      <c r="ES25" s="618">
        <v>47500</v>
      </c>
      <c r="ET25" s="618">
        <v>0</v>
      </c>
      <c r="EU25" s="618">
        <v>0</v>
      </c>
      <c r="EV25" s="618">
        <v>0</v>
      </c>
      <c r="EW25" s="618">
        <v>0</v>
      </c>
      <c r="EX25" s="617">
        <v>0</v>
      </c>
      <c r="EY25" s="617">
        <v>0</v>
      </c>
      <c r="FA25" s="366">
        <f t="shared" si="45"/>
        <v>0</v>
      </c>
      <c r="FB25" s="217"/>
      <c r="FC25" s="367">
        <f t="shared" si="46"/>
        <v>0</v>
      </c>
      <c r="FD25" s="219">
        <v>0</v>
      </c>
      <c r="FE25" s="219">
        <v>0</v>
      </c>
      <c r="FF25" s="219">
        <v>0</v>
      </c>
      <c r="FG25" s="219">
        <v>0</v>
      </c>
      <c r="FH25" s="219">
        <v>0</v>
      </c>
      <c r="FI25" s="219">
        <v>0</v>
      </c>
      <c r="FJ25" s="219">
        <v>0</v>
      </c>
      <c r="FK25" s="219">
        <v>0</v>
      </c>
      <c r="FL25" s="218">
        <v>0</v>
      </c>
      <c r="FM25" s="218">
        <v>0</v>
      </c>
      <c r="FO25" s="366">
        <f t="shared" si="47"/>
        <v>0</v>
      </c>
      <c r="FP25" s="208">
        <v>0</v>
      </c>
      <c r="FQ25" s="367">
        <f t="shared" si="48"/>
        <v>0</v>
      </c>
      <c r="FR25" s="209">
        <v>0</v>
      </c>
      <c r="FS25" s="209">
        <v>0</v>
      </c>
      <c r="FT25" s="209">
        <v>0</v>
      </c>
      <c r="FU25" s="209">
        <v>0</v>
      </c>
      <c r="FV25" s="209">
        <v>0</v>
      </c>
      <c r="FW25" s="209">
        <v>0</v>
      </c>
      <c r="FX25" s="209">
        <v>0</v>
      </c>
      <c r="FY25" s="209">
        <v>0</v>
      </c>
      <c r="FZ25" s="210">
        <v>0</v>
      </c>
      <c r="GA25" s="210">
        <v>0</v>
      </c>
      <c r="GC25" s="366">
        <f t="shared" si="49"/>
        <v>0</v>
      </c>
      <c r="GD25" s="217"/>
      <c r="GE25" s="367">
        <f t="shared" si="50"/>
        <v>0</v>
      </c>
      <c r="GF25" s="219"/>
      <c r="GG25" s="219"/>
      <c r="GH25" s="219"/>
      <c r="GI25" s="219"/>
      <c r="GJ25" s="219"/>
      <c r="GK25" s="219"/>
      <c r="GL25" s="219"/>
      <c r="GM25" s="219"/>
      <c r="GN25" s="218"/>
      <c r="GO25" s="218"/>
      <c r="GQ25" s="366">
        <f t="shared" si="51"/>
        <v>0</v>
      </c>
      <c r="GR25" s="185"/>
      <c r="GS25" s="367">
        <f t="shared" si="52"/>
        <v>0</v>
      </c>
      <c r="GT25" s="186"/>
      <c r="GU25" s="186"/>
      <c r="GV25" s="186"/>
      <c r="GW25" s="186"/>
      <c r="GX25" s="186"/>
      <c r="GY25" s="186"/>
      <c r="GZ25" s="186"/>
      <c r="HA25" s="186"/>
      <c r="HB25" s="184"/>
      <c r="HC25" s="184"/>
      <c r="HE25" s="366">
        <f t="shared" si="53"/>
        <v>0</v>
      </c>
      <c r="HF25" s="208"/>
      <c r="HG25" s="367">
        <f t="shared" si="54"/>
        <v>0</v>
      </c>
      <c r="HH25" s="209"/>
      <c r="HI25" s="209"/>
      <c r="HJ25" s="209"/>
      <c r="HK25" s="209"/>
      <c r="HL25" s="209"/>
      <c r="HM25" s="209"/>
      <c r="HN25" s="209"/>
      <c r="HO25" s="209"/>
      <c r="HP25" s="210"/>
      <c r="HQ25" s="210"/>
      <c r="HS25" s="366">
        <f t="shared" si="55"/>
        <v>0</v>
      </c>
      <c r="HT25" s="217"/>
      <c r="HU25" s="367">
        <f t="shared" si="56"/>
        <v>0</v>
      </c>
      <c r="HV25" s="219"/>
      <c r="HW25" s="219"/>
      <c r="HX25" s="219"/>
      <c r="HY25" s="219"/>
      <c r="HZ25" s="219"/>
      <c r="IA25" s="219"/>
      <c r="IB25" s="219"/>
      <c r="IC25" s="219"/>
      <c r="ID25" s="218"/>
      <c r="IE25" s="218"/>
    </row>
    <row r="26" spans="1:239" s="386" customFormat="1" ht="33" customHeight="1">
      <c r="A26" s="383" t="s">
        <v>64</v>
      </c>
      <c r="B26" s="422" t="s">
        <v>119</v>
      </c>
      <c r="C26" s="385">
        <f>(C18+C19)/C17*100</f>
        <v>13.86475059485136</v>
      </c>
      <c r="D26" s="385">
        <f aca="true" t="shared" si="94" ref="D26:O26">(D18+D19)/D17*100</f>
        <v>8.898942364117586</v>
      </c>
      <c r="E26" s="385">
        <f t="shared" si="94"/>
        <v>15.065810949655198</v>
      </c>
      <c r="F26" s="385" t="e">
        <f t="shared" si="94"/>
        <v>#DIV/0!</v>
      </c>
      <c r="G26" s="385">
        <f t="shared" si="94"/>
        <v>15.065810949655198</v>
      </c>
      <c r="H26" s="385">
        <f t="shared" si="94"/>
        <v>96.85751183814033</v>
      </c>
      <c r="I26" s="385">
        <f t="shared" si="94"/>
        <v>100</v>
      </c>
      <c r="J26" s="385">
        <f t="shared" si="94"/>
        <v>14.956503855641653</v>
      </c>
      <c r="K26" s="385">
        <f t="shared" si="94"/>
        <v>21.87849727771808</v>
      </c>
      <c r="L26" s="385" t="e">
        <f t="shared" si="94"/>
        <v>#DIV/0!</v>
      </c>
      <c r="M26" s="385">
        <f t="shared" si="94"/>
        <v>99.28892111523587</v>
      </c>
      <c r="N26" s="385" t="e">
        <f t="shared" si="94"/>
        <v>#DIV/0!</v>
      </c>
      <c r="O26" s="385" t="e">
        <f t="shared" si="94"/>
        <v>#DIV/0!</v>
      </c>
      <c r="P26" s="423"/>
      <c r="Q26" s="385">
        <f>(Q18+Q19)/Q17*100</f>
        <v>0.12775258559877467</v>
      </c>
      <c r="R26" s="385">
        <f aca="true" t="shared" si="95" ref="R26:CC26">(R18+R19)/R17*100</f>
        <v>0</v>
      </c>
      <c r="S26" s="385" t="e">
        <f t="shared" si="95"/>
        <v>#DIV/0!</v>
      </c>
      <c r="T26" s="385" t="e">
        <f t="shared" si="95"/>
        <v>#DIV/0!</v>
      </c>
      <c r="U26" s="385" t="e">
        <f t="shared" si="95"/>
        <v>#DIV/0!</v>
      </c>
      <c r="V26" s="385" t="e">
        <f t="shared" si="95"/>
        <v>#DIV/0!</v>
      </c>
      <c r="W26" s="385" t="e">
        <f t="shared" si="95"/>
        <v>#DIV/0!</v>
      </c>
      <c r="X26" s="385">
        <f t="shared" si="95"/>
        <v>0</v>
      </c>
      <c r="Y26" s="385">
        <f>(Y18+Y19)/Y17*100</f>
        <v>28.353422258066548</v>
      </c>
      <c r="Z26" s="385" t="e">
        <f t="shared" si="95"/>
        <v>#DIV/0!</v>
      </c>
      <c r="AA26" s="385" t="e">
        <f t="shared" si="95"/>
        <v>#DIV/0!</v>
      </c>
      <c r="AB26" s="385" t="e">
        <f t="shared" si="95"/>
        <v>#DIV/0!</v>
      </c>
      <c r="AC26" s="385" t="e">
        <f t="shared" si="95"/>
        <v>#DIV/0!</v>
      </c>
      <c r="AD26" s="385"/>
      <c r="AE26" s="385">
        <f t="shared" si="95"/>
        <v>40.80011647827001</v>
      </c>
      <c r="AF26" s="385">
        <f t="shared" si="95"/>
        <v>21.408532965109643</v>
      </c>
      <c r="AG26" s="385" t="e">
        <f t="shared" si="95"/>
        <v>#DIV/0!</v>
      </c>
      <c r="AH26" s="385" t="e">
        <f t="shared" si="95"/>
        <v>#DIV/0!</v>
      </c>
      <c r="AI26" s="385" t="e">
        <f t="shared" si="95"/>
        <v>#DIV/0!</v>
      </c>
      <c r="AJ26" s="385" t="e">
        <f t="shared" si="95"/>
        <v>#DIV/0!</v>
      </c>
      <c r="AK26" s="385" t="e">
        <f t="shared" si="95"/>
        <v>#DIV/0!</v>
      </c>
      <c r="AL26" s="385">
        <f t="shared" si="95"/>
        <v>41.14524511028569</v>
      </c>
      <c r="AM26" s="385">
        <f t="shared" si="95"/>
        <v>100</v>
      </c>
      <c r="AN26" s="385" t="e">
        <f t="shared" si="95"/>
        <v>#DIV/0!</v>
      </c>
      <c r="AO26" s="385" t="e">
        <f t="shared" si="95"/>
        <v>#DIV/0!</v>
      </c>
      <c r="AP26" s="385" t="e">
        <f t="shared" si="95"/>
        <v>#DIV/0!</v>
      </c>
      <c r="AQ26" s="385" t="e">
        <f t="shared" si="95"/>
        <v>#DIV/0!</v>
      </c>
      <c r="AR26" s="385"/>
      <c r="AS26" s="385">
        <f t="shared" si="95"/>
        <v>25.848409293813774</v>
      </c>
      <c r="AT26" s="385" t="e">
        <f t="shared" si="95"/>
        <v>#DIV/0!</v>
      </c>
      <c r="AU26" s="385" t="e">
        <f t="shared" si="95"/>
        <v>#DIV/0!</v>
      </c>
      <c r="AV26" s="385" t="e">
        <f t="shared" si="95"/>
        <v>#DIV/0!</v>
      </c>
      <c r="AW26" s="385" t="e">
        <f t="shared" si="95"/>
        <v>#DIV/0!</v>
      </c>
      <c r="AX26" s="385" t="e">
        <f t="shared" si="95"/>
        <v>#DIV/0!</v>
      </c>
      <c r="AY26" s="385" t="e">
        <f t="shared" si="95"/>
        <v>#DIV/0!</v>
      </c>
      <c r="AZ26" s="385">
        <f t="shared" si="95"/>
        <v>20.736315916163566</v>
      </c>
      <c r="BA26" s="385">
        <f t="shared" si="95"/>
        <v>0</v>
      </c>
      <c r="BB26" s="385" t="e">
        <f t="shared" si="95"/>
        <v>#DIV/0!</v>
      </c>
      <c r="BC26" s="385">
        <f t="shared" si="95"/>
        <v>100</v>
      </c>
      <c r="BD26" s="385" t="e">
        <f t="shared" si="95"/>
        <v>#DIV/0!</v>
      </c>
      <c r="BE26" s="385" t="e">
        <f t="shared" si="95"/>
        <v>#DIV/0!</v>
      </c>
      <c r="BF26" s="385"/>
      <c r="BG26" s="385">
        <f t="shared" si="95"/>
        <v>0.0561338024871747</v>
      </c>
      <c r="BH26" s="385">
        <f t="shared" si="95"/>
        <v>0.12939094661580852</v>
      </c>
      <c r="BI26" s="385">
        <f t="shared" si="95"/>
        <v>0</v>
      </c>
      <c r="BJ26" s="385" t="e">
        <f t="shared" si="95"/>
        <v>#DIV/0!</v>
      </c>
      <c r="BK26" s="385">
        <f t="shared" si="95"/>
        <v>0</v>
      </c>
      <c r="BL26" s="385" t="e">
        <f t="shared" si="95"/>
        <v>#DIV/0!</v>
      </c>
      <c r="BM26" s="385" t="e">
        <f t="shared" si="95"/>
        <v>#DIV/0!</v>
      </c>
      <c r="BN26" s="385">
        <f t="shared" si="95"/>
        <v>0.010738138283328732</v>
      </c>
      <c r="BO26" s="385" t="e">
        <f t="shared" si="95"/>
        <v>#DIV/0!</v>
      </c>
      <c r="BP26" s="385" t="e">
        <f t="shared" si="95"/>
        <v>#DIV/0!</v>
      </c>
      <c r="BQ26" s="385" t="e">
        <f t="shared" si="95"/>
        <v>#DIV/0!</v>
      </c>
      <c r="BR26" s="385" t="e">
        <f t="shared" si="95"/>
        <v>#DIV/0!</v>
      </c>
      <c r="BS26" s="385" t="e">
        <f t="shared" si="95"/>
        <v>#DIV/0!</v>
      </c>
      <c r="BT26" s="385"/>
      <c r="BU26" s="385">
        <f t="shared" si="95"/>
        <v>47.25624200824516</v>
      </c>
      <c r="BV26" s="385">
        <f t="shared" si="95"/>
        <v>45.376080169612116</v>
      </c>
      <c r="BW26" s="385">
        <f t="shared" si="95"/>
        <v>91.689144874722</v>
      </c>
      <c r="BX26" s="385" t="e">
        <f t="shared" si="95"/>
        <v>#DIV/0!</v>
      </c>
      <c r="BY26" s="385">
        <f t="shared" si="95"/>
        <v>91.689144874722</v>
      </c>
      <c r="BZ26" s="385" t="e">
        <f t="shared" si="95"/>
        <v>#DIV/0!</v>
      </c>
      <c r="CA26" s="385" t="e">
        <f t="shared" si="95"/>
        <v>#DIV/0!</v>
      </c>
      <c r="CB26" s="385">
        <f t="shared" si="95"/>
        <v>48.097585024317965</v>
      </c>
      <c r="CC26" s="385" t="e">
        <f t="shared" si="95"/>
        <v>#DIV/0!</v>
      </c>
      <c r="CD26" s="385" t="e">
        <f aca="true" t="shared" si="96" ref="CD26:EO26">(CD18+CD19)/CD17*100</f>
        <v>#DIV/0!</v>
      </c>
      <c r="CE26" s="385">
        <f t="shared" si="96"/>
        <v>0</v>
      </c>
      <c r="CF26" s="385" t="e">
        <f t="shared" si="96"/>
        <v>#DIV/0!</v>
      </c>
      <c r="CG26" s="385" t="e">
        <f t="shared" si="96"/>
        <v>#DIV/0!</v>
      </c>
      <c r="CH26" s="385"/>
      <c r="CI26" s="385">
        <f t="shared" si="96"/>
        <v>70.7927080493384</v>
      </c>
      <c r="CJ26" s="385" t="e">
        <f t="shared" si="96"/>
        <v>#DIV/0!</v>
      </c>
      <c r="CK26" s="385" t="e">
        <f t="shared" si="96"/>
        <v>#DIV/0!</v>
      </c>
      <c r="CL26" s="385" t="e">
        <f t="shared" si="96"/>
        <v>#DIV/0!</v>
      </c>
      <c r="CM26" s="385" t="e">
        <f t="shared" si="96"/>
        <v>#DIV/0!</v>
      </c>
      <c r="CN26" s="385">
        <f t="shared" si="96"/>
        <v>96.85751183814033</v>
      </c>
      <c r="CO26" s="385" t="e">
        <f t="shared" si="96"/>
        <v>#DIV/0!</v>
      </c>
      <c r="CP26" s="385">
        <f t="shared" si="96"/>
        <v>60.45389426664367</v>
      </c>
      <c r="CQ26" s="385" t="e">
        <f t="shared" si="96"/>
        <v>#DIV/0!</v>
      </c>
      <c r="CR26" s="385" t="e">
        <f t="shared" si="96"/>
        <v>#DIV/0!</v>
      </c>
      <c r="CS26" s="385" t="e">
        <f t="shared" si="96"/>
        <v>#DIV/0!</v>
      </c>
      <c r="CT26" s="385" t="e">
        <f t="shared" si="96"/>
        <v>#DIV/0!</v>
      </c>
      <c r="CU26" s="385" t="e">
        <f t="shared" si="96"/>
        <v>#DIV/0!</v>
      </c>
      <c r="CV26" s="385"/>
      <c r="CW26" s="385" t="e">
        <f t="shared" si="96"/>
        <v>#DIV/0!</v>
      </c>
      <c r="CX26" s="385" t="e">
        <f t="shared" si="96"/>
        <v>#DIV/0!</v>
      </c>
      <c r="CY26" s="385" t="e">
        <f t="shared" si="96"/>
        <v>#DIV/0!</v>
      </c>
      <c r="CZ26" s="385" t="e">
        <f t="shared" si="96"/>
        <v>#DIV/0!</v>
      </c>
      <c r="DA26" s="385" t="e">
        <f t="shared" si="96"/>
        <v>#DIV/0!</v>
      </c>
      <c r="DB26" s="385" t="e">
        <f t="shared" si="96"/>
        <v>#DIV/0!</v>
      </c>
      <c r="DC26" s="385" t="e">
        <f t="shared" si="96"/>
        <v>#DIV/0!</v>
      </c>
      <c r="DD26" s="385" t="e">
        <f t="shared" si="96"/>
        <v>#DIV/0!</v>
      </c>
      <c r="DE26" s="385" t="e">
        <f t="shared" si="96"/>
        <v>#DIV/0!</v>
      </c>
      <c r="DF26" s="385" t="e">
        <f t="shared" si="96"/>
        <v>#DIV/0!</v>
      </c>
      <c r="DG26" s="385" t="e">
        <f t="shared" si="96"/>
        <v>#DIV/0!</v>
      </c>
      <c r="DH26" s="385" t="e">
        <f t="shared" si="96"/>
        <v>#DIV/0!</v>
      </c>
      <c r="DI26" s="385" t="e">
        <f t="shared" si="96"/>
        <v>#DIV/0!</v>
      </c>
      <c r="DJ26" s="385"/>
      <c r="DK26" s="385">
        <f t="shared" si="96"/>
        <v>34.769893063356626</v>
      </c>
      <c r="DL26" s="385">
        <f t="shared" si="96"/>
        <v>1.9093522784189572</v>
      </c>
      <c r="DM26" s="385">
        <f t="shared" si="96"/>
        <v>100</v>
      </c>
      <c r="DN26" s="385" t="e">
        <f t="shared" si="96"/>
        <v>#DIV/0!</v>
      </c>
      <c r="DO26" s="385">
        <f t="shared" si="96"/>
        <v>100</v>
      </c>
      <c r="DP26" s="385" t="e">
        <f t="shared" si="96"/>
        <v>#DIV/0!</v>
      </c>
      <c r="DQ26" s="385" t="e">
        <f t="shared" si="96"/>
        <v>#DIV/0!</v>
      </c>
      <c r="DR26" s="385">
        <f t="shared" si="96"/>
        <v>35.837933328811495</v>
      </c>
      <c r="DS26" s="385" t="e">
        <f t="shared" si="96"/>
        <v>#DIV/0!</v>
      </c>
      <c r="DT26" s="385" t="e">
        <f t="shared" si="96"/>
        <v>#DIV/0!</v>
      </c>
      <c r="DU26" s="385" t="e">
        <f t="shared" si="96"/>
        <v>#DIV/0!</v>
      </c>
      <c r="DV26" s="385" t="e">
        <f t="shared" si="96"/>
        <v>#DIV/0!</v>
      </c>
      <c r="DW26" s="385" t="e">
        <f t="shared" si="96"/>
        <v>#DIV/0!</v>
      </c>
      <c r="DX26" s="385"/>
      <c r="DY26" s="385">
        <f t="shared" si="96"/>
        <v>11.728269714989523</v>
      </c>
      <c r="DZ26" s="385">
        <f t="shared" si="96"/>
        <v>12.863073202390154</v>
      </c>
      <c r="EA26" s="385" t="e">
        <f t="shared" si="96"/>
        <v>#DIV/0!</v>
      </c>
      <c r="EB26" s="385" t="e">
        <f t="shared" si="96"/>
        <v>#DIV/0!</v>
      </c>
      <c r="EC26" s="385" t="e">
        <f t="shared" si="96"/>
        <v>#DIV/0!</v>
      </c>
      <c r="ED26" s="385" t="e">
        <f t="shared" si="96"/>
        <v>#DIV/0!</v>
      </c>
      <c r="EE26" s="385" t="e">
        <f t="shared" si="96"/>
        <v>#DIV/0!</v>
      </c>
      <c r="EF26" s="385">
        <f t="shared" si="96"/>
        <v>7.159032392688496</v>
      </c>
      <c r="EG26" s="385">
        <f t="shared" si="96"/>
        <v>100</v>
      </c>
      <c r="EH26" s="385" t="e">
        <f t="shared" si="96"/>
        <v>#DIV/0!</v>
      </c>
      <c r="EI26" s="385" t="e">
        <f t="shared" si="96"/>
        <v>#DIV/0!</v>
      </c>
      <c r="EJ26" s="385" t="e">
        <f t="shared" si="96"/>
        <v>#DIV/0!</v>
      </c>
      <c r="EK26" s="385" t="e">
        <f t="shared" si="96"/>
        <v>#DIV/0!</v>
      </c>
      <c r="EL26" s="385"/>
      <c r="EM26" s="385">
        <f t="shared" si="96"/>
        <v>23.890549663832505</v>
      </c>
      <c r="EN26" s="385">
        <f t="shared" si="96"/>
        <v>100</v>
      </c>
      <c r="EO26" s="385">
        <f t="shared" si="96"/>
        <v>4.502517502788473</v>
      </c>
      <c r="EP26" s="385" t="e">
        <f aca="true" t="shared" si="97" ref="EP26:HA26">(EP18+EP19)/EP17*100</f>
        <v>#DIV/0!</v>
      </c>
      <c r="EQ26" s="385">
        <f t="shared" si="97"/>
        <v>4.502517502788473</v>
      </c>
      <c r="ER26" s="385" t="e">
        <f t="shared" si="97"/>
        <v>#DIV/0!</v>
      </c>
      <c r="ES26" s="385">
        <f t="shared" si="97"/>
        <v>100</v>
      </c>
      <c r="ET26" s="385">
        <f t="shared" si="97"/>
        <v>0</v>
      </c>
      <c r="EU26" s="385" t="e">
        <f t="shared" si="97"/>
        <v>#DIV/0!</v>
      </c>
      <c r="EV26" s="385" t="e">
        <f t="shared" si="97"/>
        <v>#DIV/0!</v>
      </c>
      <c r="EW26" s="385" t="e">
        <f t="shared" si="97"/>
        <v>#DIV/0!</v>
      </c>
      <c r="EX26" s="385" t="e">
        <f t="shared" si="97"/>
        <v>#DIV/0!</v>
      </c>
      <c r="EY26" s="385" t="e">
        <f t="shared" si="97"/>
        <v>#DIV/0!</v>
      </c>
      <c r="EZ26" s="385"/>
      <c r="FA26" s="385">
        <f t="shared" si="97"/>
        <v>100</v>
      </c>
      <c r="FB26" s="385" t="e">
        <f t="shared" si="97"/>
        <v>#DIV/0!</v>
      </c>
      <c r="FC26" s="385">
        <f t="shared" si="97"/>
        <v>100</v>
      </c>
      <c r="FD26" s="385" t="e">
        <f t="shared" si="97"/>
        <v>#DIV/0!</v>
      </c>
      <c r="FE26" s="385">
        <f t="shared" si="97"/>
        <v>100</v>
      </c>
      <c r="FF26" s="385" t="e">
        <f t="shared" si="97"/>
        <v>#DIV/0!</v>
      </c>
      <c r="FG26" s="385" t="e">
        <f t="shared" si="97"/>
        <v>#DIV/0!</v>
      </c>
      <c r="FH26" s="385" t="e">
        <f t="shared" si="97"/>
        <v>#DIV/0!</v>
      </c>
      <c r="FI26" s="385" t="e">
        <f t="shared" si="97"/>
        <v>#DIV/0!</v>
      </c>
      <c r="FJ26" s="385" t="e">
        <f t="shared" si="97"/>
        <v>#DIV/0!</v>
      </c>
      <c r="FK26" s="385" t="e">
        <f t="shared" si="97"/>
        <v>#DIV/0!</v>
      </c>
      <c r="FL26" s="385" t="e">
        <f t="shared" si="97"/>
        <v>#DIV/0!</v>
      </c>
      <c r="FM26" s="385" t="e">
        <f t="shared" si="97"/>
        <v>#DIV/0!</v>
      </c>
      <c r="FN26" s="385"/>
      <c r="FO26" s="385">
        <f t="shared" si="97"/>
        <v>2.2841707689125297</v>
      </c>
      <c r="FP26" s="385">
        <f t="shared" si="97"/>
        <v>1.0124304008115577</v>
      </c>
      <c r="FQ26" s="385" t="e">
        <f t="shared" si="97"/>
        <v>#DIV/0!</v>
      </c>
      <c r="FR26" s="385" t="e">
        <f t="shared" si="97"/>
        <v>#DIV/0!</v>
      </c>
      <c r="FS26" s="385" t="e">
        <f t="shared" si="97"/>
        <v>#DIV/0!</v>
      </c>
      <c r="FT26" s="385" t="e">
        <f t="shared" si="97"/>
        <v>#DIV/0!</v>
      </c>
      <c r="FU26" s="385" t="e">
        <f t="shared" si="97"/>
        <v>#DIV/0!</v>
      </c>
      <c r="FV26" s="385">
        <f t="shared" si="97"/>
        <v>2.4184738026589394</v>
      </c>
      <c r="FW26" s="385">
        <f t="shared" si="97"/>
        <v>0</v>
      </c>
      <c r="FX26" s="385" t="e">
        <f t="shared" si="97"/>
        <v>#DIV/0!</v>
      </c>
      <c r="FY26" s="385" t="e">
        <f t="shared" si="97"/>
        <v>#DIV/0!</v>
      </c>
      <c r="FZ26" s="385" t="e">
        <f t="shared" si="97"/>
        <v>#DIV/0!</v>
      </c>
      <c r="GA26" s="385" t="e">
        <f t="shared" si="97"/>
        <v>#DIV/0!</v>
      </c>
      <c r="GB26" s="385"/>
      <c r="GC26" s="385" t="e">
        <f t="shared" si="97"/>
        <v>#DIV/0!</v>
      </c>
      <c r="GD26" s="385" t="e">
        <f t="shared" si="97"/>
        <v>#DIV/0!</v>
      </c>
      <c r="GE26" s="385" t="e">
        <f t="shared" si="97"/>
        <v>#DIV/0!</v>
      </c>
      <c r="GF26" s="385" t="e">
        <f t="shared" si="97"/>
        <v>#DIV/0!</v>
      </c>
      <c r="GG26" s="385" t="e">
        <f t="shared" si="97"/>
        <v>#DIV/0!</v>
      </c>
      <c r="GH26" s="385" t="e">
        <f t="shared" si="97"/>
        <v>#DIV/0!</v>
      </c>
      <c r="GI26" s="385" t="e">
        <f t="shared" si="97"/>
        <v>#DIV/0!</v>
      </c>
      <c r="GJ26" s="385" t="e">
        <f t="shared" si="97"/>
        <v>#DIV/0!</v>
      </c>
      <c r="GK26" s="385" t="e">
        <f t="shared" si="97"/>
        <v>#DIV/0!</v>
      </c>
      <c r="GL26" s="385" t="e">
        <f t="shared" si="97"/>
        <v>#DIV/0!</v>
      </c>
      <c r="GM26" s="385" t="e">
        <f t="shared" si="97"/>
        <v>#DIV/0!</v>
      </c>
      <c r="GN26" s="385" t="e">
        <f t="shared" si="97"/>
        <v>#DIV/0!</v>
      </c>
      <c r="GO26" s="385" t="e">
        <f t="shared" si="97"/>
        <v>#DIV/0!</v>
      </c>
      <c r="GP26" s="385"/>
      <c r="GQ26" s="385" t="e">
        <f t="shared" si="97"/>
        <v>#DIV/0!</v>
      </c>
      <c r="GR26" s="385" t="e">
        <f t="shared" si="97"/>
        <v>#DIV/0!</v>
      </c>
      <c r="GS26" s="385" t="e">
        <f t="shared" si="97"/>
        <v>#DIV/0!</v>
      </c>
      <c r="GT26" s="385" t="e">
        <f t="shared" si="97"/>
        <v>#DIV/0!</v>
      </c>
      <c r="GU26" s="385" t="e">
        <f t="shared" si="97"/>
        <v>#DIV/0!</v>
      </c>
      <c r="GV26" s="385" t="e">
        <f t="shared" si="97"/>
        <v>#DIV/0!</v>
      </c>
      <c r="GW26" s="385" t="e">
        <f t="shared" si="97"/>
        <v>#DIV/0!</v>
      </c>
      <c r="GX26" s="385" t="e">
        <f t="shared" si="97"/>
        <v>#DIV/0!</v>
      </c>
      <c r="GY26" s="385" t="e">
        <f t="shared" si="97"/>
        <v>#DIV/0!</v>
      </c>
      <c r="GZ26" s="385" t="e">
        <f t="shared" si="97"/>
        <v>#DIV/0!</v>
      </c>
      <c r="HA26" s="385" t="e">
        <f t="shared" si="97"/>
        <v>#DIV/0!</v>
      </c>
      <c r="HB26" s="385" t="e">
        <f aca="true" t="shared" si="98" ref="HB26:IE26">(HB18+HB19)/HB17*100</f>
        <v>#DIV/0!</v>
      </c>
      <c r="HC26" s="385" t="e">
        <f t="shared" si="98"/>
        <v>#DIV/0!</v>
      </c>
      <c r="HD26" s="385"/>
      <c r="HE26" s="385" t="e">
        <f t="shared" si="98"/>
        <v>#DIV/0!</v>
      </c>
      <c r="HF26" s="385" t="e">
        <f t="shared" si="98"/>
        <v>#DIV/0!</v>
      </c>
      <c r="HG26" s="385" t="e">
        <f t="shared" si="98"/>
        <v>#DIV/0!</v>
      </c>
      <c r="HH26" s="385" t="e">
        <f t="shared" si="98"/>
        <v>#DIV/0!</v>
      </c>
      <c r="HI26" s="385" t="e">
        <f t="shared" si="98"/>
        <v>#DIV/0!</v>
      </c>
      <c r="HJ26" s="385" t="e">
        <f t="shared" si="98"/>
        <v>#DIV/0!</v>
      </c>
      <c r="HK26" s="385" t="e">
        <f t="shared" si="98"/>
        <v>#DIV/0!</v>
      </c>
      <c r="HL26" s="385" t="e">
        <f t="shared" si="98"/>
        <v>#DIV/0!</v>
      </c>
      <c r="HM26" s="385" t="e">
        <f t="shared" si="98"/>
        <v>#DIV/0!</v>
      </c>
      <c r="HN26" s="385" t="e">
        <f t="shared" si="98"/>
        <v>#DIV/0!</v>
      </c>
      <c r="HO26" s="385" t="e">
        <f t="shared" si="98"/>
        <v>#DIV/0!</v>
      </c>
      <c r="HP26" s="385" t="e">
        <f t="shared" si="98"/>
        <v>#DIV/0!</v>
      </c>
      <c r="HQ26" s="385" t="e">
        <f t="shared" si="98"/>
        <v>#DIV/0!</v>
      </c>
      <c r="HR26" s="385"/>
      <c r="HS26" s="385" t="e">
        <f t="shared" si="98"/>
        <v>#DIV/0!</v>
      </c>
      <c r="HT26" s="385" t="e">
        <f t="shared" si="98"/>
        <v>#DIV/0!</v>
      </c>
      <c r="HU26" s="385" t="e">
        <f t="shared" si="98"/>
        <v>#DIV/0!</v>
      </c>
      <c r="HV26" s="385" t="e">
        <f t="shared" si="98"/>
        <v>#DIV/0!</v>
      </c>
      <c r="HW26" s="385" t="e">
        <f t="shared" si="98"/>
        <v>#DIV/0!</v>
      </c>
      <c r="HX26" s="385" t="e">
        <f t="shared" si="98"/>
        <v>#DIV/0!</v>
      </c>
      <c r="HY26" s="385" t="e">
        <f t="shared" si="98"/>
        <v>#DIV/0!</v>
      </c>
      <c r="HZ26" s="385" t="e">
        <f t="shared" si="98"/>
        <v>#DIV/0!</v>
      </c>
      <c r="IA26" s="385" t="e">
        <f t="shared" si="98"/>
        <v>#DIV/0!</v>
      </c>
      <c r="IB26" s="385" t="e">
        <f t="shared" si="98"/>
        <v>#DIV/0!</v>
      </c>
      <c r="IC26" s="385" t="e">
        <f t="shared" si="98"/>
        <v>#DIV/0!</v>
      </c>
      <c r="ID26" s="385" t="e">
        <f t="shared" si="98"/>
        <v>#DIV/0!</v>
      </c>
      <c r="IE26" s="385" t="e">
        <f t="shared" si="98"/>
        <v>#DIV/0!</v>
      </c>
    </row>
    <row r="27" spans="1:13" s="110" customFormat="1" ht="132" customHeight="1">
      <c r="A27" s="376"/>
      <c r="B27" s="420"/>
      <c r="J27" s="991" t="s">
        <v>7</v>
      </c>
      <c r="K27" s="991"/>
      <c r="L27" s="991"/>
      <c r="M27" s="991"/>
    </row>
    <row r="28" spans="1:17" s="377" customFormat="1" ht="21.75" customHeight="1">
      <c r="A28" s="159"/>
      <c r="B28" s="132"/>
      <c r="C28" s="117"/>
      <c r="D28" s="117"/>
      <c r="E28" s="117"/>
      <c r="F28" s="117"/>
      <c r="G28" s="117"/>
      <c r="H28" s="117"/>
      <c r="I28" s="159"/>
      <c r="J28" s="159"/>
      <c r="K28" s="117"/>
      <c r="L28" s="117"/>
      <c r="M28" s="117"/>
      <c r="N28" s="117"/>
      <c r="O28" s="117"/>
      <c r="P28" s="117"/>
      <c r="Q28" s="117"/>
    </row>
    <row r="29" spans="1:10" s="377" customFormat="1" ht="21.75" customHeight="1">
      <c r="A29" s="986"/>
      <c r="B29" s="986"/>
      <c r="C29" s="378"/>
      <c r="D29" s="378"/>
      <c r="E29" s="378"/>
      <c r="I29" s="421"/>
      <c r="J29" s="421"/>
    </row>
    <row r="30" spans="1:10" s="377" customFormat="1" ht="21.75" customHeight="1">
      <c r="A30" s="986"/>
      <c r="B30" s="986"/>
      <c r="C30" s="378"/>
      <c r="D30" s="378"/>
      <c r="E30" s="378"/>
      <c r="F30" s="377" t="s">
        <v>3</v>
      </c>
      <c r="I30" s="988"/>
      <c r="J30" s="988"/>
    </row>
    <row r="31" spans="1:10" s="377" customFormat="1" ht="21.75" customHeight="1">
      <c r="A31" s="379"/>
      <c r="B31" s="379"/>
      <c r="C31" s="378"/>
      <c r="D31" s="378" t="s">
        <v>3</v>
      </c>
      <c r="E31" s="378"/>
      <c r="I31" s="986"/>
      <c r="J31" s="986"/>
    </row>
    <row r="32" s="377" customFormat="1" ht="19.5" customHeight="1"/>
    <row r="33" spans="1:13" ht="24" customHeight="1">
      <c r="A33" s="985"/>
      <c r="B33" s="985"/>
      <c r="C33" s="377"/>
      <c r="D33" s="377"/>
      <c r="E33" s="377"/>
      <c r="F33" s="377"/>
      <c r="G33" s="377"/>
      <c r="H33" s="377"/>
      <c r="I33" s="985"/>
      <c r="J33" s="985"/>
      <c r="K33" s="377"/>
      <c r="L33" s="377"/>
      <c r="M33" s="377"/>
    </row>
    <row r="34" spans="1:13" ht="17.25" customHeight="1">
      <c r="A34" s="984"/>
      <c r="B34" s="984"/>
      <c r="C34" s="377"/>
      <c r="D34" s="377"/>
      <c r="E34" s="377"/>
      <c r="F34" s="377"/>
      <c r="G34" s="377"/>
      <c r="H34" s="377"/>
      <c r="I34" s="984"/>
      <c r="J34" s="984"/>
      <c r="K34" s="377"/>
      <c r="L34" s="377"/>
      <c r="M34" s="377"/>
    </row>
    <row r="35" spans="1:13" ht="17.25" customHeight="1">
      <c r="A35" s="984"/>
      <c r="B35" s="984"/>
      <c r="C35" s="377"/>
      <c r="D35" s="377"/>
      <c r="E35" s="377"/>
      <c r="F35" s="377"/>
      <c r="G35" s="377"/>
      <c r="H35" s="377"/>
      <c r="I35" s="984"/>
      <c r="J35" s="984"/>
      <c r="K35" s="377"/>
      <c r="L35" s="377"/>
      <c r="M35" s="377"/>
    </row>
    <row r="36" spans="1:13" ht="17.25" customHeight="1">
      <c r="A36" s="984"/>
      <c r="B36" s="984"/>
      <c r="C36" s="377"/>
      <c r="D36" s="377"/>
      <c r="E36" s="377"/>
      <c r="F36" s="377"/>
      <c r="G36" s="377"/>
      <c r="H36" s="377"/>
      <c r="I36" s="984"/>
      <c r="J36" s="984"/>
      <c r="K36" s="377"/>
      <c r="L36" s="377"/>
      <c r="M36" s="377"/>
    </row>
    <row r="37" spans="1:13" ht="17.25" customHeight="1">
      <c r="A37" s="984"/>
      <c r="B37" s="984"/>
      <c r="C37" s="377"/>
      <c r="D37" s="377"/>
      <c r="E37" s="377"/>
      <c r="F37" s="377"/>
      <c r="G37" s="377"/>
      <c r="H37" s="377"/>
      <c r="I37" s="984"/>
      <c r="J37" s="984"/>
      <c r="K37" s="377"/>
      <c r="L37" s="377"/>
      <c r="M37" s="377"/>
    </row>
    <row r="38" spans="1:13" ht="15">
      <c r="A38" s="377"/>
      <c r="B38" s="377"/>
      <c r="C38" s="377"/>
      <c r="D38" s="377"/>
      <c r="E38" s="377"/>
      <c r="F38" s="377"/>
      <c r="G38" s="377"/>
      <c r="H38" s="377"/>
      <c r="I38" s="984"/>
      <c r="J38" s="984"/>
      <c r="K38" s="377"/>
      <c r="L38" s="377"/>
      <c r="M38" s="377"/>
    </row>
    <row r="39" spans="1:13" ht="15">
      <c r="A39" s="377"/>
      <c r="B39" s="377"/>
      <c r="C39" s="377"/>
      <c r="D39" s="377"/>
      <c r="E39" s="377"/>
      <c r="F39" s="377"/>
      <c r="G39" s="377"/>
      <c r="H39" s="377"/>
      <c r="I39" s="381"/>
      <c r="J39" s="381"/>
      <c r="K39" s="377"/>
      <c r="L39" s="377"/>
      <c r="M39" s="377"/>
    </row>
    <row r="40" spans="1:13" ht="17.25">
      <c r="A40" s="377"/>
      <c r="B40" s="985"/>
      <c r="C40" s="985"/>
      <c r="D40" s="985"/>
      <c r="E40" s="985"/>
      <c r="F40" s="985"/>
      <c r="G40" s="380"/>
      <c r="H40" s="380"/>
      <c r="I40" s="377"/>
      <c r="J40" s="377"/>
      <c r="K40" s="377"/>
      <c r="L40" s="377"/>
      <c r="M40" s="377"/>
    </row>
    <row r="41" spans="1:13" ht="15.75">
      <c r="A41" s="377"/>
      <c r="B41" s="984"/>
      <c r="C41" s="984"/>
      <c r="D41" s="984"/>
      <c r="E41" s="984"/>
      <c r="F41" s="984"/>
      <c r="G41" s="381"/>
      <c r="H41" s="381"/>
      <c r="I41" s="377"/>
      <c r="J41" s="377"/>
      <c r="K41" s="382"/>
      <c r="L41" s="382"/>
      <c r="M41" s="382"/>
    </row>
    <row r="42" spans="1:13" ht="15">
      <c r="A42" s="377"/>
      <c r="B42" s="984"/>
      <c r="C42" s="984"/>
      <c r="D42" s="984"/>
      <c r="E42" s="984"/>
      <c r="F42" s="984"/>
      <c r="G42" s="381"/>
      <c r="H42" s="381"/>
      <c r="I42" s="377"/>
      <c r="J42" s="377"/>
      <c r="K42" s="377"/>
      <c r="L42" s="377"/>
      <c r="M42" s="377"/>
    </row>
    <row r="43" spans="1:13" ht="15">
      <c r="A43" s="377"/>
      <c r="B43" s="984"/>
      <c r="C43" s="984"/>
      <c r="D43" s="984"/>
      <c r="E43" s="984"/>
      <c r="F43" s="984"/>
      <c r="G43" s="381"/>
      <c r="H43" s="381"/>
      <c r="I43" s="377"/>
      <c r="J43" s="377"/>
      <c r="K43" s="377"/>
      <c r="L43" s="377"/>
      <c r="M43" s="377"/>
    </row>
    <row r="44" spans="1:13" ht="15">
      <c r="A44" s="377"/>
      <c r="B44" s="984"/>
      <c r="C44" s="984"/>
      <c r="D44" s="984"/>
      <c r="E44" s="984"/>
      <c r="F44" s="984"/>
      <c r="G44" s="381"/>
      <c r="H44" s="381"/>
      <c r="I44" s="377"/>
      <c r="J44" s="377"/>
      <c r="K44" s="377"/>
      <c r="L44" s="377"/>
      <c r="M44" s="377"/>
    </row>
    <row r="45" spans="1:13" ht="15">
      <c r="A45" s="377"/>
      <c r="B45" s="377"/>
      <c r="C45" s="377"/>
      <c r="D45" s="377"/>
      <c r="E45" s="377"/>
      <c r="F45" s="377"/>
      <c r="G45" s="377"/>
      <c r="H45" s="377"/>
      <c r="I45" s="377"/>
      <c r="J45" s="377"/>
      <c r="K45" s="377"/>
      <c r="L45" s="377"/>
      <c r="M45" s="377"/>
    </row>
    <row r="46" spans="1:13" ht="15.75">
      <c r="A46" s="377"/>
      <c r="B46" s="117"/>
      <c r="C46" s="377"/>
      <c r="D46" s="377"/>
      <c r="E46" s="377"/>
      <c r="F46" s="377"/>
      <c r="G46" s="377"/>
      <c r="H46" s="377"/>
      <c r="I46" s="377"/>
      <c r="J46" s="377"/>
      <c r="K46" s="377"/>
      <c r="L46" s="377"/>
      <c r="M46" s="377"/>
    </row>
    <row r="47" spans="1:13" ht="15">
      <c r="A47" s="377"/>
      <c r="B47" s="377"/>
      <c r="C47" s="377"/>
      <c r="D47" s="377"/>
      <c r="E47" s="377"/>
      <c r="F47" s="377"/>
      <c r="G47" s="377"/>
      <c r="H47" s="377"/>
      <c r="I47" s="377"/>
      <c r="J47" s="377"/>
      <c r="K47" s="377"/>
      <c r="L47" s="377"/>
      <c r="M47" s="377"/>
    </row>
    <row r="48" spans="1:13" ht="15">
      <c r="A48" s="377"/>
      <c r="B48" s="377"/>
      <c r="C48" s="377"/>
      <c r="D48" s="377"/>
      <c r="E48" s="377"/>
      <c r="F48" s="377"/>
      <c r="G48" s="377"/>
      <c r="H48" s="377"/>
      <c r="I48" s="377"/>
      <c r="J48" s="377"/>
      <c r="K48" s="377"/>
      <c r="L48" s="377"/>
      <c r="M48" s="377"/>
    </row>
    <row r="49" spans="1:13" ht="15">
      <c r="A49" s="377"/>
      <c r="B49" s="377"/>
      <c r="C49" s="377"/>
      <c r="D49" s="377"/>
      <c r="E49" s="377"/>
      <c r="F49" s="377"/>
      <c r="G49" s="377"/>
      <c r="H49" s="377"/>
      <c r="I49" s="377"/>
      <c r="J49" s="377"/>
      <c r="K49" s="377"/>
      <c r="L49" s="377"/>
      <c r="M49" s="377"/>
    </row>
    <row r="50" spans="1:13" ht="15">
      <c r="A50" s="377"/>
      <c r="B50" s="377"/>
      <c r="C50" s="377"/>
      <c r="D50" s="377"/>
      <c r="E50" s="377"/>
      <c r="F50" s="377"/>
      <c r="G50" s="377"/>
      <c r="H50" s="377"/>
      <c r="I50" s="377"/>
      <c r="J50" s="377"/>
      <c r="K50" s="377"/>
      <c r="L50" s="377"/>
      <c r="M50" s="377"/>
    </row>
    <row r="51" spans="1:13" ht="15">
      <c r="A51" s="377"/>
      <c r="B51" s="377"/>
      <c r="C51" s="377"/>
      <c r="D51" s="377"/>
      <c r="E51" s="377"/>
      <c r="F51" s="377"/>
      <c r="G51" s="377"/>
      <c r="H51" s="377"/>
      <c r="I51" s="377"/>
      <c r="J51" s="377"/>
      <c r="K51" s="377"/>
      <c r="L51" s="377"/>
      <c r="M51" s="377"/>
    </row>
    <row r="52" spans="1:13" ht="15">
      <c r="A52" s="377"/>
      <c r="B52" s="377"/>
      <c r="C52" s="377"/>
      <c r="D52" s="377"/>
      <c r="E52" s="377"/>
      <c r="F52" s="377"/>
      <c r="G52" s="377"/>
      <c r="H52" s="377"/>
      <c r="I52" s="377"/>
      <c r="J52" s="377"/>
      <c r="K52" s="377"/>
      <c r="L52" s="377"/>
      <c r="M52" s="377"/>
    </row>
    <row r="53" spans="1:13" ht="15">
      <c r="A53" s="377"/>
      <c r="B53" s="377"/>
      <c r="C53" s="377"/>
      <c r="D53" s="377"/>
      <c r="E53" s="377"/>
      <c r="F53" s="377"/>
      <c r="G53" s="377"/>
      <c r="H53" s="377"/>
      <c r="I53" s="377"/>
      <c r="J53" s="377"/>
      <c r="K53" s="377"/>
      <c r="L53" s="377"/>
      <c r="M53" s="377"/>
    </row>
    <row r="54" spans="1:13" ht="15">
      <c r="A54" s="377"/>
      <c r="B54" s="377"/>
      <c r="C54" s="377"/>
      <c r="D54" s="377"/>
      <c r="E54" s="377"/>
      <c r="F54" s="377"/>
      <c r="G54" s="377"/>
      <c r="H54" s="377"/>
      <c r="I54" s="377"/>
      <c r="J54" s="377"/>
      <c r="K54" s="377"/>
      <c r="L54" s="377"/>
      <c r="M54" s="377"/>
    </row>
    <row r="55" spans="1:13" ht="15">
      <c r="A55" s="377"/>
      <c r="B55" s="377"/>
      <c r="C55" s="377"/>
      <c r="D55" s="377"/>
      <c r="E55" s="377"/>
      <c r="F55" s="377"/>
      <c r="G55" s="377"/>
      <c r="H55" s="377"/>
      <c r="I55" s="377"/>
      <c r="J55" s="377"/>
      <c r="K55" s="377"/>
      <c r="L55" s="377"/>
      <c r="M55" s="377"/>
    </row>
    <row r="56" spans="1:13" ht="15">
      <c r="A56" s="377"/>
      <c r="B56" s="377"/>
      <c r="C56" s="377"/>
      <c r="D56" s="377"/>
      <c r="E56" s="377"/>
      <c r="F56" s="377"/>
      <c r="G56" s="377"/>
      <c r="H56" s="377"/>
      <c r="I56" s="377"/>
      <c r="J56" s="377"/>
      <c r="K56" s="377"/>
      <c r="L56" s="377"/>
      <c r="M56" s="377"/>
    </row>
    <row r="57" spans="1:13" ht="15">
      <c r="A57" s="377"/>
      <c r="B57" s="377"/>
      <c r="C57" s="377"/>
      <c r="D57" s="377"/>
      <c r="E57" s="377"/>
      <c r="F57" s="377"/>
      <c r="G57" s="377"/>
      <c r="H57" s="377"/>
      <c r="I57" s="377"/>
      <c r="J57" s="377"/>
      <c r="K57" s="377"/>
      <c r="L57" s="377"/>
      <c r="M57" s="377"/>
    </row>
    <row r="58" spans="1:13" ht="15">
      <c r="A58" s="377"/>
      <c r="B58" s="377"/>
      <c r="C58" s="377"/>
      <c r="D58" s="377"/>
      <c r="E58" s="377"/>
      <c r="F58" s="377"/>
      <c r="G58" s="377"/>
      <c r="H58" s="377"/>
      <c r="I58" s="377"/>
      <c r="J58" s="377"/>
      <c r="K58" s="377"/>
      <c r="L58" s="377"/>
      <c r="M58" s="377"/>
    </row>
    <row r="59" spans="1:13" ht="15">
      <c r="A59" s="377"/>
      <c r="B59" s="377"/>
      <c r="C59" s="377"/>
      <c r="D59" s="377"/>
      <c r="E59" s="377"/>
      <c r="F59" s="377"/>
      <c r="G59" s="377"/>
      <c r="H59" s="377"/>
      <c r="I59" s="377"/>
      <c r="J59" s="377"/>
      <c r="K59" s="377"/>
      <c r="L59" s="377"/>
      <c r="M59" s="377"/>
    </row>
    <row r="60" spans="1:13" ht="15">
      <c r="A60" s="377"/>
      <c r="B60" s="377"/>
      <c r="C60" s="377"/>
      <c r="D60" s="377"/>
      <c r="E60" s="377"/>
      <c r="F60" s="377"/>
      <c r="G60" s="377"/>
      <c r="H60" s="377"/>
      <c r="I60" s="377"/>
      <c r="J60" s="377"/>
      <c r="K60" s="377"/>
      <c r="L60" s="377"/>
      <c r="M60" s="377"/>
    </row>
    <row r="61" spans="1:13" ht="15">
      <c r="A61" s="377"/>
      <c r="B61" s="377"/>
      <c r="C61" s="377"/>
      <c r="D61" s="377"/>
      <c r="E61" s="377"/>
      <c r="F61" s="377"/>
      <c r="G61" s="377"/>
      <c r="H61" s="377"/>
      <c r="I61" s="377"/>
      <c r="J61" s="377"/>
      <c r="K61" s="377"/>
      <c r="L61" s="377"/>
      <c r="M61" s="377"/>
    </row>
    <row r="62" spans="1:13" ht="15">
      <c r="A62" s="377"/>
      <c r="B62" s="377"/>
      <c r="C62" s="377"/>
      <c r="D62" s="377"/>
      <c r="E62" s="377"/>
      <c r="F62" s="377"/>
      <c r="G62" s="377"/>
      <c r="H62" s="377"/>
      <c r="I62" s="377"/>
      <c r="J62" s="377"/>
      <c r="K62" s="377"/>
      <c r="L62" s="377"/>
      <c r="M62" s="377"/>
    </row>
  </sheetData>
  <sheetProtection/>
  <mergeCells count="272">
    <mergeCell ref="HP7:HP9"/>
    <mergeCell ref="HQ7:HQ9"/>
    <mergeCell ref="HS6:HS9"/>
    <mergeCell ref="HT6:IE6"/>
    <mergeCell ref="HT7:HT9"/>
    <mergeCell ref="ID7:ID9"/>
    <mergeCell ref="IE7:IE9"/>
    <mergeCell ref="HU8:HU9"/>
    <mergeCell ref="HV8:HW8"/>
    <mergeCell ref="HU7:HW7"/>
    <mergeCell ref="HZ7:HZ9"/>
    <mergeCell ref="IA7:IA9"/>
    <mergeCell ref="IB7:IB9"/>
    <mergeCell ref="IC7:IC9"/>
    <mergeCell ref="HX7:HX9"/>
    <mergeCell ref="HY7:HY9"/>
    <mergeCell ref="GS8:GS9"/>
    <mergeCell ref="GT8:GU8"/>
    <mergeCell ref="HG8:HG9"/>
    <mergeCell ref="HH8:HI8"/>
    <mergeCell ref="HE6:HE9"/>
    <mergeCell ref="HF6:HQ6"/>
    <mergeCell ref="HF7:HF9"/>
    <mergeCell ref="HG7:HI7"/>
    <mergeCell ref="HJ7:HJ9"/>
    <mergeCell ref="HK7:HK9"/>
    <mergeCell ref="HN7:HN9"/>
    <mergeCell ref="HO7:HO9"/>
    <mergeCell ref="HB7:HB9"/>
    <mergeCell ref="HC7:HC9"/>
    <mergeCell ref="HL7:HL9"/>
    <mergeCell ref="HM7:HM9"/>
    <mergeCell ref="GQ6:GQ9"/>
    <mergeCell ref="GR6:HC6"/>
    <mergeCell ref="GR7:GR9"/>
    <mergeCell ref="GS7:GU7"/>
    <mergeCell ref="GV7:GV9"/>
    <mergeCell ref="GW7:GW9"/>
    <mergeCell ref="GX7:GX9"/>
    <mergeCell ref="GY7:GY9"/>
    <mergeCell ref="GZ7:GZ9"/>
    <mergeCell ref="HA7:HA9"/>
    <mergeCell ref="GN7:GN9"/>
    <mergeCell ref="GO7:GO9"/>
    <mergeCell ref="GE8:GE9"/>
    <mergeCell ref="GF8:GG8"/>
    <mergeCell ref="GC6:GC9"/>
    <mergeCell ref="GD6:GO6"/>
    <mergeCell ref="GD7:GD9"/>
    <mergeCell ref="GE7:GG7"/>
    <mergeCell ref="GH7:GH9"/>
    <mergeCell ref="GI7:GI9"/>
    <mergeCell ref="GJ7:GJ9"/>
    <mergeCell ref="GK7:GK9"/>
    <mergeCell ref="GL7:GL9"/>
    <mergeCell ref="GM7:GM9"/>
    <mergeCell ref="FZ7:FZ9"/>
    <mergeCell ref="GA7:GA9"/>
    <mergeCell ref="FC8:FC9"/>
    <mergeCell ref="FD8:FE8"/>
    <mergeCell ref="FQ8:FQ9"/>
    <mergeCell ref="FR8:FS8"/>
    <mergeCell ref="FO6:FO9"/>
    <mergeCell ref="FP6:GA6"/>
    <mergeCell ref="FP7:FP9"/>
    <mergeCell ref="FQ7:FS7"/>
    <mergeCell ref="FT7:FT9"/>
    <mergeCell ref="FU7:FU9"/>
    <mergeCell ref="FX7:FX9"/>
    <mergeCell ref="FY7:FY9"/>
    <mergeCell ref="FL7:FL9"/>
    <mergeCell ref="FM7:FM9"/>
    <mergeCell ref="FV7:FV9"/>
    <mergeCell ref="FW7:FW9"/>
    <mergeCell ref="FA6:FA9"/>
    <mergeCell ref="FB6:FM6"/>
    <mergeCell ref="FB7:FB9"/>
    <mergeCell ref="FC7:FE7"/>
    <mergeCell ref="FF7:FF9"/>
    <mergeCell ref="FG7:FG9"/>
    <mergeCell ref="FH7:FH9"/>
    <mergeCell ref="FI7:FI9"/>
    <mergeCell ref="FJ7:FJ9"/>
    <mergeCell ref="FK7:FK9"/>
    <mergeCell ref="EX7:EX9"/>
    <mergeCell ref="EY7:EY9"/>
    <mergeCell ref="EO8:EO9"/>
    <mergeCell ref="EP8:EQ8"/>
    <mergeCell ref="EM6:EM9"/>
    <mergeCell ref="EN6:EY6"/>
    <mergeCell ref="EN7:EN9"/>
    <mergeCell ref="EO7:EQ7"/>
    <mergeCell ref="ER7:ER9"/>
    <mergeCell ref="ES7:ES9"/>
    <mergeCell ref="ET7:ET9"/>
    <mergeCell ref="EU7:EU9"/>
    <mergeCell ref="EV7:EV9"/>
    <mergeCell ref="EW7:EW9"/>
    <mergeCell ref="EJ7:EJ9"/>
    <mergeCell ref="EK7:EK9"/>
    <mergeCell ref="DM8:DM9"/>
    <mergeCell ref="DN8:DO8"/>
    <mergeCell ref="EA8:EA9"/>
    <mergeCell ref="EB8:EC8"/>
    <mergeCell ref="DY6:DY9"/>
    <mergeCell ref="DZ6:EK6"/>
    <mergeCell ref="DZ7:DZ9"/>
    <mergeCell ref="EA7:EC7"/>
    <mergeCell ref="ED7:ED9"/>
    <mergeCell ref="EE7:EE9"/>
    <mergeCell ref="EH7:EH9"/>
    <mergeCell ref="EI7:EI9"/>
    <mergeCell ref="DV7:DV9"/>
    <mergeCell ref="DW7:DW9"/>
    <mergeCell ref="EF7:EF9"/>
    <mergeCell ref="EG7:EG9"/>
    <mergeCell ref="DK6:DK9"/>
    <mergeCell ref="DL6:DW6"/>
    <mergeCell ref="DL7:DL9"/>
    <mergeCell ref="DM7:DO7"/>
    <mergeCell ref="DP7:DP9"/>
    <mergeCell ref="DQ7:DQ9"/>
    <mergeCell ref="DR7:DR9"/>
    <mergeCell ref="DS7:DS9"/>
    <mergeCell ref="DT7:DT9"/>
    <mergeCell ref="DU7:DU9"/>
    <mergeCell ref="DH7:DH9"/>
    <mergeCell ref="DI7:DI9"/>
    <mergeCell ref="CY8:CY9"/>
    <mergeCell ref="CZ8:DA8"/>
    <mergeCell ref="CW6:CW9"/>
    <mergeCell ref="CX6:DI6"/>
    <mergeCell ref="CX7:CX9"/>
    <mergeCell ref="CY7:DA7"/>
    <mergeCell ref="DB7:DB9"/>
    <mergeCell ref="DC7:DC9"/>
    <mergeCell ref="DD7:DD9"/>
    <mergeCell ref="DE7:DE9"/>
    <mergeCell ref="DF7:DF9"/>
    <mergeCell ref="DG7:DG9"/>
    <mergeCell ref="CT7:CT9"/>
    <mergeCell ref="CU7:CU9"/>
    <mergeCell ref="BW8:BW9"/>
    <mergeCell ref="BX8:BY8"/>
    <mergeCell ref="CK8:CK9"/>
    <mergeCell ref="CL8:CM8"/>
    <mergeCell ref="CI6:CI9"/>
    <mergeCell ref="CJ6:CU6"/>
    <mergeCell ref="CJ7:CJ9"/>
    <mergeCell ref="CK7:CM7"/>
    <mergeCell ref="CN7:CN9"/>
    <mergeCell ref="CO7:CO9"/>
    <mergeCell ref="CR7:CR9"/>
    <mergeCell ref="CS7:CS9"/>
    <mergeCell ref="CF7:CF9"/>
    <mergeCell ref="CG7:CG9"/>
    <mergeCell ref="CP7:CP9"/>
    <mergeCell ref="CQ7:CQ9"/>
    <mergeCell ref="BU6:BU9"/>
    <mergeCell ref="BV6:CG6"/>
    <mergeCell ref="BV7:BV9"/>
    <mergeCell ref="BW7:BY7"/>
    <mergeCell ref="BZ7:BZ9"/>
    <mergeCell ref="CA7:CA9"/>
    <mergeCell ref="CB7:CB9"/>
    <mergeCell ref="CC7:CC9"/>
    <mergeCell ref="CD7:CD9"/>
    <mergeCell ref="CE7:CE9"/>
    <mergeCell ref="BR7:BR9"/>
    <mergeCell ref="BS7:BS9"/>
    <mergeCell ref="BI8:BI9"/>
    <mergeCell ref="BJ8:BK8"/>
    <mergeCell ref="BG6:BG9"/>
    <mergeCell ref="BH6:BS6"/>
    <mergeCell ref="BH7:BH9"/>
    <mergeCell ref="BI7:BK7"/>
    <mergeCell ref="BL7:BL9"/>
    <mergeCell ref="BM7:BM9"/>
    <mergeCell ref="BN7:BN9"/>
    <mergeCell ref="BO7:BO9"/>
    <mergeCell ref="BP7:BP9"/>
    <mergeCell ref="BQ7:BQ9"/>
    <mergeCell ref="BD7:BD9"/>
    <mergeCell ref="BE7:BE9"/>
    <mergeCell ref="AG8:AG9"/>
    <mergeCell ref="AH8:AI8"/>
    <mergeCell ref="AU8:AU9"/>
    <mergeCell ref="AV8:AW8"/>
    <mergeCell ref="AS6:AS9"/>
    <mergeCell ref="AT6:BE6"/>
    <mergeCell ref="AT7:AT9"/>
    <mergeCell ref="AU7:AW7"/>
    <mergeCell ref="AX7:AX9"/>
    <mergeCell ref="AY7:AY9"/>
    <mergeCell ref="AN7:AN9"/>
    <mergeCell ref="AO7:AO9"/>
    <mergeCell ref="BB7:BB9"/>
    <mergeCell ref="BC7:BC9"/>
    <mergeCell ref="AP7:AP9"/>
    <mergeCell ref="AQ7:AQ9"/>
    <mergeCell ref="AZ7:AZ9"/>
    <mergeCell ref="BA7:BA9"/>
    <mergeCell ref="AA7:AA9"/>
    <mergeCell ref="Z7:Z9"/>
    <mergeCell ref="AE6:AE9"/>
    <mergeCell ref="AF6:AQ6"/>
    <mergeCell ref="AF7:AF9"/>
    <mergeCell ref="AG7:AI7"/>
    <mergeCell ref="AJ7:AJ9"/>
    <mergeCell ref="AK7:AK9"/>
    <mergeCell ref="AL7:AL9"/>
    <mergeCell ref="AM7:AM9"/>
    <mergeCell ref="S8:S9"/>
    <mergeCell ref="T8:U8"/>
    <mergeCell ref="S7:U7"/>
    <mergeCell ref="V7:V9"/>
    <mergeCell ref="W7:W9"/>
    <mergeCell ref="Y7:Y9"/>
    <mergeCell ref="A3:B3"/>
    <mergeCell ref="A2:C2"/>
    <mergeCell ref="A1:B1"/>
    <mergeCell ref="D2:K2"/>
    <mergeCell ref="D3:K3"/>
    <mergeCell ref="D1:K1"/>
    <mergeCell ref="A6:B9"/>
    <mergeCell ref="X7:X9"/>
    <mergeCell ref="N7:N9"/>
    <mergeCell ref="H7:H9"/>
    <mergeCell ref="I7:I9"/>
    <mergeCell ref="M7:M9"/>
    <mergeCell ref="Q6:Q9"/>
    <mergeCell ref="R6:AC6"/>
    <mergeCell ref="AB7:AB9"/>
    <mergeCell ref="AC7:AC9"/>
    <mergeCell ref="R7:R9"/>
    <mergeCell ref="O7:O9"/>
    <mergeCell ref="D6:O6"/>
    <mergeCell ref="D7:D9"/>
    <mergeCell ref="E7:G7"/>
    <mergeCell ref="J7:J9"/>
    <mergeCell ref="K7:K9"/>
    <mergeCell ref="L7:L9"/>
    <mergeCell ref="E8:E9"/>
    <mergeCell ref="F8:G8"/>
    <mergeCell ref="A36:B36"/>
    <mergeCell ref="I36:J36"/>
    <mergeCell ref="A29:B29"/>
    <mergeCell ref="A30:B30"/>
    <mergeCell ref="I30:J30"/>
    <mergeCell ref="I31:J31"/>
    <mergeCell ref="A33:B33"/>
    <mergeCell ref="I33:J33"/>
    <mergeCell ref="A34:B34"/>
    <mergeCell ref="I34:J34"/>
    <mergeCell ref="B43:F43"/>
    <mergeCell ref="B44:F44"/>
    <mergeCell ref="A37:B37"/>
    <mergeCell ref="I37:J37"/>
    <mergeCell ref="I38:J38"/>
    <mergeCell ref="B40:F40"/>
    <mergeCell ref="B41:F41"/>
    <mergeCell ref="B42:F42"/>
    <mergeCell ref="L1:O1"/>
    <mergeCell ref="L2:O2"/>
    <mergeCell ref="L3:O3"/>
    <mergeCell ref="L4:O4"/>
    <mergeCell ref="L5:O5"/>
    <mergeCell ref="A35:B35"/>
    <mergeCell ref="I35:J35"/>
    <mergeCell ref="A10:B10"/>
    <mergeCell ref="J27:M27"/>
    <mergeCell ref="C6:C9"/>
  </mergeCells>
  <printOptions/>
  <pageMargins left="0.2" right="0" top="0.25" bottom="0" header="0.5" footer="0.5"/>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indexed="48"/>
  </sheetPr>
  <dimension ref="A1:AJ40"/>
  <sheetViews>
    <sheetView zoomScale="90" zoomScaleNormal="90" zoomScalePageLayoutView="0" workbookViewId="0" topLeftCell="A1">
      <pane xSplit="2" ySplit="1" topLeftCell="C5" activePane="bottomRight" state="frozen"/>
      <selection pane="topLeft" activeCell="A1" sqref="A1"/>
      <selection pane="topRight" activeCell="C1" sqref="C1"/>
      <selection pane="bottomLeft" activeCell="A2" sqref="A2"/>
      <selection pane="bottomRight" activeCell="G30" sqref="G30"/>
    </sheetView>
  </sheetViews>
  <sheetFormatPr defaultColWidth="9.00390625" defaultRowHeight="15.75"/>
  <cols>
    <col min="1" max="1" width="4.25390625" style="434" customWidth="1"/>
    <col min="2" max="2" width="63.00390625" style="434" customWidth="1"/>
    <col min="3" max="3" width="61.00390625" style="446" customWidth="1"/>
    <col min="4" max="4" width="14.75390625" style="451" customWidth="1"/>
    <col min="5" max="5" width="29.75390625" style="446" customWidth="1"/>
    <col min="6" max="6" width="16.00390625" style="446" customWidth="1"/>
    <col min="7" max="7" width="27.75390625" style="446" customWidth="1"/>
    <col min="8" max="8" width="13.875" style="446" customWidth="1"/>
    <col min="9" max="9" width="26.875" style="446" customWidth="1"/>
    <col min="10" max="10" width="13.75390625" style="446" customWidth="1"/>
    <col min="11" max="11" width="27.00390625" style="446" customWidth="1"/>
    <col min="12" max="12" width="21.375" style="446" customWidth="1"/>
    <col min="13" max="13" width="28.50390625" style="446" customWidth="1"/>
    <col min="14" max="14" width="21.375" style="446" customWidth="1"/>
    <col min="15" max="15" width="27.875" style="446" customWidth="1"/>
    <col min="16" max="16" width="21.375" style="446" customWidth="1"/>
    <col min="17" max="17" width="27.125" style="446" customWidth="1"/>
    <col min="18" max="18" width="21.375" style="446" customWidth="1"/>
    <col min="19" max="19" width="30.50390625" style="446" customWidth="1"/>
    <col min="20" max="20" width="21.375" style="446" customWidth="1"/>
    <col min="21" max="21" width="27.75390625" style="446" customWidth="1"/>
    <col min="22" max="22" width="21.375" style="446" customWidth="1"/>
    <col min="23" max="23" width="27.50390625" style="446" customWidth="1"/>
    <col min="24" max="24" width="21.375" style="446" customWidth="1"/>
    <col min="25" max="25" width="29.00390625" style="446" customWidth="1"/>
    <col min="26" max="26" width="21.375" style="446" customWidth="1"/>
    <col min="27" max="27" width="29.375" style="446" customWidth="1"/>
    <col min="28" max="28" width="21.375" style="446" customWidth="1"/>
    <col min="29" max="29" width="27.125" style="446" customWidth="1"/>
    <col min="30" max="30" width="21.375" style="446" customWidth="1"/>
    <col min="31" max="31" width="28.875" style="446" customWidth="1"/>
    <col min="32" max="32" width="21.375" style="446" customWidth="1"/>
    <col min="33" max="33" width="27.50390625" style="446" customWidth="1"/>
    <col min="34" max="34" width="21.375" style="446" customWidth="1"/>
    <col min="35" max="35" width="28.625" style="446" customWidth="1"/>
    <col min="36" max="36" width="21.375" style="446" customWidth="1"/>
    <col min="37" max="42" width="21.375" style="434" customWidth="1"/>
    <col min="43" max="16384" width="9.00390625" style="434" customWidth="1"/>
  </cols>
  <sheetData>
    <row r="1" spans="1:35" s="456" customFormat="1" ht="36" customHeight="1">
      <c r="A1" s="1034" t="s">
        <v>175</v>
      </c>
      <c r="B1" s="1035"/>
      <c r="C1" s="1035"/>
      <c r="D1" s="454"/>
      <c r="E1" s="455" t="s">
        <v>329</v>
      </c>
      <c r="G1" s="455" t="s">
        <v>340</v>
      </c>
      <c r="I1" s="455" t="s">
        <v>341</v>
      </c>
      <c r="K1" s="455" t="s">
        <v>342</v>
      </c>
      <c r="M1" s="455" t="s">
        <v>351</v>
      </c>
      <c r="O1" s="455" t="s">
        <v>353</v>
      </c>
      <c r="Q1" s="455" t="s">
        <v>343</v>
      </c>
      <c r="S1" s="455" t="s">
        <v>344</v>
      </c>
      <c r="U1" s="455" t="s">
        <v>355</v>
      </c>
      <c r="W1" s="455" t="s">
        <v>357</v>
      </c>
      <c r="Y1" s="455" t="s">
        <v>361</v>
      </c>
      <c r="AA1" s="455" t="s">
        <v>362</v>
      </c>
      <c r="AC1" s="455" t="s">
        <v>348</v>
      </c>
      <c r="AE1" s="455" t="s">
        <v>312</v>
      </c>
      <c r="AG1" s="455" t="s">
        <v>313</v>
      </c>
      <c r="AI1" s="455" t="s">
        <v>314</v>
      </c>
    </row>
    <row r="2" spans="1:36" s="436" customFormat="1" ht="26.25" customHeight="1">
      <c r="A2" s="1032" t="s">
        <v>58</v>
      </c>
      <c r="B2" s="1033"/>
      <c r="C2" s="435" t="s">
        <v>316</v>
      </c>
      <c r="D2" s="452"/>
      <c r="E2" s="435" t="s">
        <v>316</v>
      </c>
      <c r="F2" s="447"/>
      <c r="G2" s="435" t="s">
        <v>316</v>
      </c>
      <c r="H2" s="447"/>
      <c r="I2" s="435" t="s">
        <v>316</v>
      </c>
      <c r="J2" s="447"/>
      <c r="K2" s="435" t="s">
        <v>316</v>
      </c>
      <c r="L2" s="447"/>
      <c r="M2" s="435" t="s">
        <v>316</v>
      </c>
      <c r="N2" s="447"/>
      <c r="O2" s="435" t="s">
        <v>316</v>
      </c>
      <c r="P2" s="447"/>
      <c r="Q2" s="435" t="s">
        <v>316</v>
      </c>
      <c r="R2" s="447"/>
      <c r="S2" s="435" t="s">
        <v>316</v>
      </c>
      <c r="T2" s="447"/>
      <c r="U2" s="435" t="s">
        <v>316</v>
      </c>
      <c r="V2" s="447"/>
      <c r="W2" s="435" t="s">
        <v>316</v>
      </c>
      <c r="X2" s="447"/>
      <c r="Y2" s="435" t="s">
        <v>316</v>
      </c>
      <c r="Z2" s="447"/>
      <c r="AA2" s="435" t="s">
        <v>316</v>
      </c>
      <c r="AB2" s="447"/>
      <c r="AC2" s="435" t="s">
        <v>316</v>
      </c>
      <c r="AD2" s="447"/>
      <c r="AE2" s="435" t="s">
        <v>316</v>
      </c>
      <c r="AF2" s="447"/>
      <c r="AG2" s="435" t="s">
        <v>316</v>
      </c>
      <c r="AH2" s="447"/>
      <c r="AI2" s="435" t="s">
        <v>316</v>
      </c>
      <c r="AJ2" s="447"/>
    </row>
    <row r="3" spans="1:35" ht="12.75" customHeight="1">
      <c r="A3" s="1030" t="s">
        <v>5</v>
      </c>
      <c r="B3" s="1031"/>
      <c r="C3" s="437">
        <v>1</v>
      </c>
      <c r="E3" s="437">
        <v>1</v>
      </c>
      <c r="G3" s="437">
        <v>1</v>
      </c>
      <c r="I3" s="437">
        <v>1</v>
      </c>
      <c r="K3" s="437">
        <v>1</v>
      </c>
      <c r="M3" s="437">
        <v>1</v>
      </c>
      <c r="O3" s="437">
        <v>1</v>
      </c>
      <c r="Q3" s="437">
        <v>1</v>
      </c>
      <c r="S3" s="437">
        <v>1</v>
      </c>
      <c r="U3" s="437">
        <v>1</v>
      </c>
      <c r="W3" s="437">
        <v>1</v>
      </c>
      <c r="Y3" s="437">
        <v>1</v>
      </c>
      <c r="AA3" s="437">
        <v>1</v>
      </c>
      <c r="AC3" s="437">
        <v>1</v>
      </c>
      <c r="AE3" s="437">
        <v>1</v>
      </c>
      <c r="AG3" s="437">
        <v>1</v>
      </c>
      <c r="AI3" s="437">
        <v>1</v>
      </c>
    </row>
    <row r="4" spans="1:36" s="694" customFormat="1" ht="13.5" customHeight="1">
      <c r="A4" s="686" t="s">
        <v>36</v>
      </c>
      <c r="B4" s="687" t="s">
        <v>278</v>
      </c>
      <c r="C4" s="686">
        <f>SUM(C5:C12)</f>
        <v>55461507</v>
      </c>
      <c r="D4" s="691">
        <f>'TIỀN-MẪU 4.THA-TĐ'!C21</f>
        <v>55461507</v>
      </c>
      <c r="E4" s="686">
        <f>SUM(E5:E12)</f>
        <v>1997990</v>
      </c>
      <c r="F4" s="693">
        <f>'TIỀN-MẪU 4.THA-TĐ'!Q21</f>
        <v>1997990</v>
      </c>
      <c r="G4" s="686">
        <f>SUM(G5:G12)</f>
        <v>16250000</v>
      </c>
      <c r="H4" s="693">
        <f>'TIỀN-MẪU 4.THA-TĐ'!AE21</f>
        <v>16250000</v>
      </c>
      <c r="I4" s="686">
        <f>SUM(I5:I12)</f>
        <v>0</v>
      </c>
      <c r="J4" s="693">
        <f>'TIỀN-MẪU 4.THA-TĐ'!AS21</f>
        <v>0</v>
      </c>
      <c r="K4" s="686">
        <f>SUM(K5:K12)</f>
        <v>0</v>
      </c>
      <c r="L4" s="693">
        <f>'TIỀN-MẪU 4.THA-TĐ'!BG21</f>
        <v>0</v>
      </c>
      <c r="M4" s="686">
        <f>SUM(M5:M12)</f>
        <v>0</v>
      </c>
      <c r="N4" s="693">
        <f>'TIỀN-MẪU 4.THA-TĐ'!BU21</f>
        <v>0</v>
      </c>
      <c r="O4" s="686">
        <f>SUM(O5:O12)</f>
        <v>0</v>
      </c>
      <c r="P4" s="693">
        <f>'TIỀN-MẪU 4.THA-TĐ'!CI21</f>
        <v>0</v>
      </c>
      <c r="Q4" s="686">
        <f>SUM(Q5:Q12)</f>
        <v>0</v>
      </c>
      <c r="R4" s="693">
        <f>'TIỀN-MẪU 4.THA-TĐ'!CW21</f>
        <v>0</v>
      </c>
      <c r="S4" s="686">
        <f>SUM(S5:S12)</f>
        <v>8492172</v>
      </c>
      <c r="T4" s="693">
        <f>'TIỀN-MẪU 4.THA-TĐ'!DK21</f>
        <v>8492172</v>
      </c>
      <c r="U4" s="686">
        <f>SUM(U5:U12)</f>
        <v>15194347</v>
      </c>
      <c r="V4" s="693">
        <f>'TIỀN-MẪU 4.THA-TĐ'!DY21</f>
        <v>15194347</v>
      </c>
      <c r="W4" s="686">
        <f>SUM(W5:W12)</f>
        <v>0</v>
      </c>
      <c r="X4" s="693">
        <f>'TIỀN-MẪU 4.THA-TĐ'!EM21</f>
        <v>0</v>
      </c>
      <c r="Y4" s="686">
        <f>SUM(Y5:Y12)</f>
        <v>0</v>
      </c>
      <c r="Z4" s="693">
        <f>'TIỀN-MẪU 4.THA-TĐ'!FA21</f>
        <v>0</v>
      </c>
      <c r="AA4" s="686">
        <f>SUM(AA5:AA12)</f>
        <v>13526998</v>
      </c>
      <c r="AB4" s="693">
        <f>'TIỀN-MẪU 4.THA-TĐ'!FO21</f>
        <v>13526998</v>
      </c>
      <c r="AC4" s="686">
        <f>SUM(AC5:AC12)</f>
        <v>0</v>
      </c>
      <c r="AD4" s="693">
        <f>'TIỀN-MẪU 4.THA-TĐ'!GC21</f>
        <v>0</v>
      </c>
      <c r="AE4" s="686">
        <f>SUM(AE5:AE12)</f>
        <v>0</v>
      </c>
      <c r="AF4" s="693">
        <f>'TIỀN-MẪU 4.THA-TĐ'!GQ21</f>
        <v>0</v>
      </c>
      <c r="AG4" s="686"/>
      <c r="AH4" s="693">
        <f>'TIỀN-MẪU 4.THA-TĐ'!HE21</f>
        <v>0</v>
      </c>
      <c r="AI4" s="686">
        <f>SUM(AI5:AI12)</f>
        <v>0</v>
      </c>
      <c r="AJ4" s="693">
        <f>'TIỀN-MẪU 4.THA-TĐ'!HS21</f>
        <v>0</v>
      </c>
    </row>
    <row r="5" spans="1:36" s="350" customFormat="1" ht="21" customHeight="1">
      <c r="A5" s="438" t="s">
        <v>38</v>
      </c>
      <c r="B5" s="439" t="s">
        <v>135</v>
      </c>
      <c r="C5" s="438">
        <f>E5+G5+I5+K5+M5+O5+Q5+S5+U5+W5+Y5+AA5+AC5+AE5+AG5+AI5</f>
        <v>0</v>
      </c>
      <c r="D5" s="450">
        <f>IF(D4-C4=0,"","Kiểm tra")</f>
      </c>
      <c r="E5" s="438">
        <v>0</v>
      </c>
      <c r="F5" s="450">
        <f>IF(F4-E4=0,"","Kiểm tra")</f>
      </c>
      <c r="G5" s="438"/>
      <c r="H5" s="450">
        <f>IF(H4-G4=0,"","Kiểm tra")</f>
      </c>
      <c r="I5" s="438">
        <v>0</v>
      </c>
      <c r="J5" s="450">
        <f>IF(J4-I4=0,"","Kiểm tra")</f>
      </c>
      <c r="K5" s="438">
        <v>0</v>
      </c>
      <c r="L5" s="450">
        <f>IF(L4-K4=0,"","Kiểm tra")</f>
      </c>
      <c r="M5" s="438">
        <v>0</v>
      </c>
      <c r="N5" s="450">
        <f>IF(N4-M4=0,"","Kiểm tra")</f>
      </c>
      <c r="O5" s="438"/>
      <c r="P5" s="450">
        <f>IF(P4-O4=0,"","Kiểm tra")</f>
      </c>
      <c r="Q5" s="438">
        <v>0</v>
      </c>
      <c r="R5" s="450">
        <f>IF(R4-Q4=0,"","Kiểm tra")</f>
      </c>
      <c r="S5" s="438">
        <v>0</v>
      </c>
      <c r="T5" s="450">
        <f>IF(T4-S4=0,"","Kiểm tra")</f>
      </c>
      <c r="U5" s="438"/>
      <c r="V5" s="450">
        <f>IF(V4-U4=0,"","Kiểm tra")</f>
      </c>
      <c r="W5" s="438"/>
      <c r="X5" s="450">
        <f>IF(X4-W4=0,"","Kiểm tra")</f>
      </c>
      <c r="Y5" s="438"/>
      <c r="Z5" s="450">
        <f>IF(Z4-Y4=0,"","Kiểm tra")</f>
      </c>
      <c r="AA5" s="438"/>
      <c r="AB5" s="450">
        <f>IF(AB4-AA4=0,"","Kiểm tra")</f>
      </c>
      <c r="AC5" s="438"/>
      <c r="AD5" s="450">
        <f>IF(AD4-AC4=0,"","Kiểm tra")</f>
      </c>
      <c r="AE5" s="438"/>
      <c r="AF5" s="450">
        <f>IF(AF4-AE4=0,"","Kiểm tra")</f>
      </c>
      <c r="AG5" s="438"/>
      <c r="AH5" s="450">
        <f>IF(AH4-AG4=0,"","Kiểm tra")</f>
      </c>
      <c r="AI5" s="438"/>
      <c r="AJ5" s="450">
        <f>IF(AJ4-AI4=0,"","Kiểm tra")</f>
      </c>
    </row>
    <row r="6" spans="1:36" s="350" customFormat="1" ht="13.5" customHeight="1">
      <c r="A6" s="438" t="s">
        <v>39</v>
      </c>
      <c r="B6" s="439" t="s">
        <v>137</v>
      </c>
      <c r="C6" s="438">
        <f aca="true" t="shared" si="0" ref="C6:C12">E6+G6+I6+K6+M6+O6+Q6+S6+U6+W6+Y6+AA6+AC6+AE6+AG6+AI6</f>
        <v>0</v>
      </c>
      <c r="D6" s="450"/>
      <c r="E6" s="438">
        <v>0</v>
      </c>
      <c r="F6" s="445"/>
      <c r="G6" s="438"/>
      <c r="H6" s="445"/>
      <c r="I6" s="438">
        <v>0</v>
      </c>
      <c r="J6" s="445"/>
      <c r="K6" s="438">
        <v>0</v>
      </c>
      <c r="L6" s="445"/>
      <c r="M6" s="438">
        <v>0</v>
      </c>
      <c r="N6" s="445"/>
      <c r="O6" s="438"/>
      <c r="P6" s="445"/>
      <c r="Q6" s="438">
        <v>0</v>
      </c>
      <c r="R6" s="445"/>
      <c r="S6" s="438">
        <v>0</v>
      </c>
      <c r="T6" s="445"/>
      <c r="U6" s="438"/>
      <c r="V6" s="445"/>
      <c r="W6" s="438"/>
      <c r="X6" s="445"/>
      <c r="Y6" s="438"/>
      <c r="Z6" s="445"/>
      <c r="AA6" s="438"/>
      <c r="AB6" s="445"/>
      <c r="AC6" s="438"/>
      <c r="AD6" s="445"/>
      <c r="AE6" s="438"/>
      <c r="AF6" s="445"/>
      <c r="AG6" s="438"/>
      <c r="AH6" s="445"/>
      <c r="AI6" s="438"/>
      <c r="AJ6" s="445"/>
    </row>
    <row r="7" spans="1:36" s="350" customFormat="1" ht="13.5" customHeight="1">
      <c r="A7" s="438" t="s">
        <v>108</v>
      </c>
      <c r="B7" s="439" t="s">
        <v>147</v>
      </c>
      <c r="C7" s="438">
        <f t="shared" si="0"/>
        <v>15194347</v>
      </c>
      <c r="D7" s="450"/>
      <c r="E7" s="438">
        <v>0</v>
      </c>
      <c r="F7" s="445"/>
      <c r="G7" s="438"/>
      <c r="H7" s="445"/>
      <c r="I7" s="438">
        <v>0</v>
      </c>
      <c r="J7" s="445"/>
      <c r="K7" s="438">
        <v>0</v>
      </c>
      <c r="L7" s="445"/>
      <c r="M7" s="438">
        <v>0</v>
      </c>
      <c r="N7" s="445"/>
      <c r="O7" s="438"/>
      <c r="P7" s="445"/>
      <c r="Q7" s="438">
        <v>0</v>
      </c>
      <c r="R7" s="445"/>
      <c r="S7" s="438">
        <v>0</v>
      </c>
      <c r="T7" s="445"/>
      <c r="U7" s="438">
        <v>15194347</v>
      </c>
      <c r="V7" s="445"/>
      <c r="W7" s="438"/>
      <c r="X7" s="445"/>
      <c r="Y7" s="438"/>
      <c r="Z7" s="445"/>
      <c r="AA7" s="438"/>
      <c r="AB7" s="445"/>
      <c r="AC7" s="438"/>
      <c r="AD7" s="445"/>
      <c r="AE7" s="438"/>
      <c r="AF7" s="445"/>
      <c r="AG7" s="438"/>
      <c r="AH7" s="445"/>
      <c r="AI7" s="438"/>
      <c r="AJ7" s="445"/>
    </row>
    <row r="8" spans="1:36" s="350" customFormat="1" ht="16.5" customHeight="1">
      <c r="A8" s="438" t="s">
        <v>110</v>
      </c>
      <c r="B8" s="439" t="s">
        <v>139</v>
      </c>
      <c r="C8" s="438">
        <f t="shared" si="0"/>
        <v>40267160</v>
      </c>
      <c r="D8" s="450"/>
      <c r="E8" s="438">
        <v>1997990</v>
      </c>
      <c r="F8" s="445"/>
      <c r="G8" s="438">
        <v>16250000</v>
      </c>
      <c r="H8" s="445"/>
      <c r="I8" s="438">
        <v>0</v>
      </c>
      <c r="J8" s="445"/>
      <c r="K8" s="438">
        <v>0</v>
      </c>
      <c r="L8" s="445"/>
      <c r="M8" s="438">
        <v>0</v>
      </c>
      <c r="N8" s="445"/>
      <c r="O8" s="438"/>
      <c r="P8" s="445"/>
      <c r="Q8" s="438">
        <v>0</v>
      </c>
      <c r="R8" s="445"/>
      <c r="S8" s="438">
        <v>8492172</v>
      </c>
      <c r="T8" s="445"/>
      <c r="U8" s="438"/>
      <c r="V8" s="445"/>
      <c r="W8" s="438"/>
      <c r="X8" s="445"/>
      <c r="Y8" s="438"/>
      <c r="Z8" s="445"/>
      <c r="AA8" s="438">
        <v>13526998</v>
      </c>
      <c r="AB8" s="445"/>
      <c r="AC8" s="438"/>
      <c r="AD8" s="445"/>
      <c r="AE8" s="438"/>
      <c r="AF8" s="445"/>
      <c r="AG8" s="438"/>
      <c r="AH8" s="445"/>
      <c r="AI8" s="438"/>
      <c r="AJ8" s="445"/>
    </row>
    <row r="9" spans="1:36" s="350" customFormat="1" ht="13.5" customHeight="1">
      <c r="A9" s="438" t="s">
        <v>112</v>
      </c>
      <c r="B9" s="439" t="s">
        <v>123</v>
      </c>
      <c r="C9" s="438">
        <f t="shared" si="0"/>
        <v>0</v>
      </c>
      <c r="D9" s="450"/>
      <c r="E9" s="438">
        <v>0</v>
      </c>
      <c r="F9" s="445"/>
      <c r="G9" s="438"/>
      <c r="H9" s="445"/>
      <c r="I9" s="438">
        <v>0</v>
      </c>
      <c r="J9" s="445"/>
      <c r="K9" s="438">
        <v>0</v>
      </c>
      <c r="L9" s="445"/>
      <c r="M9" s="438">
        <v>0</v>
      </c>
      <c r="N9" s="445"/>
      <c r="O9" s="438"/>
      <c r="P9" s="445"/>
      <c r="Q9" s="438">
        <v>0</v>
      </c>
      <c r="R9" s="445"/>
      <c r="S9" s="438">
        <v>0</v>
      </c>
      <c r="T9" s="445"/>
      <c r="U9" s="438"/>
      <c r="V9" s="445"/>
      <c r="W9" s="438"/>
      <c r="X9" s="445"/>
      <c r="Y9" s="438"/>
      <c r="Z9" s="445"/>
      <c r="AA9" s="438"/>
      <c r="AB9" s="445"/>
      <c r="AC9" s="438"/>
      <c r="AD9" s="445"/>
      <c r="AE9" s="438"/>
      <c r="AF9" s="445"/>
      <c r="AG9" s="438"/>
      <c r="AH9" s="445"/>
      <c r="AI9" s="438"/>
      <c r="AJ9" s="445"/>
    </row>
    <row r="10" spans="1:36" s="350" customFormat="1" ht="13.5" customHeight="1">
      <c r="A10" s="438" t="s">
        <v>114</v>
      </c>
      <c r="B10" s="439" t="s">
        <v>152</v>
      </c>
      <c r="C10" s="438">
        <f t="shared" si="0"/>
        <v>0</v>
      </c>
      <c r="D10" s="450"/>
      <c r="E10" s="438">
        <v>0</v>
      </c>
      <c r="F10" s="445"/>
      <c r="G10" s="438"/>
      <c r="H10" s="445"/>
      <c r="I10" s="438">
        <v>0</v>
      </c>
      <c r="J10" s="445"/>
      <c r="K10" s="438">
        <v>0</v>
      </c>
      <c r="L10" s="445"/>
      <c r="M10" s="438">
        <v>0</v>
      </c>
      <c r="N10" s="445"/>
      <c r="O10" s="438"/>
      <c r="P10" s="445"/>
      <c r="Q10" s="438">
        <v>0</v>
      </c>
      <c r="R10" s="445"/>
      <c r="S10" s="438">
        <v>0</v>
      </c>
      <c r="T10" s="445"/>
      <c r="U10" s="438"/>
      <c r="V10" s="445"/>
      <c r="W10" s="438"/>
      <c r="X10" s="445"/>
      <c r="Y10" s="438"/>
      <c r="Z10" s="445"/>
      <c r="AA10" s="438"/>
      <c r="AB10" s="445"/>
      <c r="AC10" s="438"/>
      <c r="AD10" s="445"/>
      <c r="AE10" s="438"/>
      <c r="AF10" s="445"/>
      <c r="AG10" s="438"/>
      <c r="AH10" s="445"/>
      <c r="AI10" s="438"/>
      <c r="AJ10" s="445"/>
    </row>
    <row r="11" spans="1:36" s="350" customFormat="1" ht="13.5" customHeight="1">
      <c r="A11" s="438" t="s">
        <v>116</v>
      </c>
      <c r="B11" s="439" t="s">
        <v>125</v>
      </c>
      <c r="C11" s="438">
        <f t="shared" si="0"/>
        <v>0</v>
      </c>
      <c r="D11" s="450"/>
      <c r="E11" s="438">
        <v>0</v>
      </c>
      <c r="F11" s="445"/>
      <c r="G11" s="438"/>
      <c r="H11" s="445"/>
      <c r="I11" s="438">
        <v>0</v>
      </c>
      <c r="J11" s="445"/>
      <c r="K11" s="438">
        <v>0</v>
      </c>
      <c r="L11" s="445"/>
      <c r="M11" s="438">
        <v>0</v>
      </c>
      <c r="N11" s="445"/>
      <c r="O11" s="438"/>
      <c r="P11" s="445"/>
      <c r="Q11" s="438">
        <v>0</v>
      </c>
      <c r="R11" s="445"/>
      <c r="S11" s="438">
        <v>0</v>
      </c>
      <c r="T11" s="445"/>
      <c r="U11" s="438"/>
      <c r="V11" s="445"/>
      <c r="W11" s="438"/>
      <c r="X11" s="445"/>
      <c r="Y11" s="438"/>
      <c r="Z11" s="445"/>
      <c r="AA11" s="438"/>
      <c r="AB11" s="445"/>
      <c r="AC11" s="438"/>
      <c r="AD11" s="445"/>
      <c r="AE11" s="438"/>
      <c r="AF11" s="445"/>
      <c r="AG11" s="438"/>
      <c r="AH11" s="445"/>
      <c r="AI11" s="438"/>
      <c r="AJ11" s="445"/>
    </row>
    <row r="12" spans="1:36" s="440" customFormat="1" ht="13.5" customHeight="1">
      <c r="A12" s="438" t="s">
        <v>153</v>
      </c>
      <c r="B12" s="439" t="s">
        <v>154</v>
      </c>
      <c r="C12" s="438">
        <f t="shared" si="0"/>
        <v>0</v>
      </c>
      <c r="D12" s="450"/>
      <c r="E12" s="444">
        <v>0</v>
      </c>
      <c r="F12" s="448"/>
      <c r="G12" s="444"/>
      <c r="H12" s="448"/>
      <c r="I12" s="444">
        <v>0</v>
      </c>
      <c r="J12" s="448"/>
      <c r="K12" s="444">
        <v>0</v>
      </c>
      <c r="L12" s="448"/>
      <c r="M12" s="444">
        <v>0</v>
      </c>
      <c r="N12" s="448"/>
      <c r="O12" s="444"/>
      <c r="P12" s="448"/>
      <c r="Q12" s="444">
        <v>0</v>
      </c>
      <c r="R12" s="448"/>
      <c r="S12" s="444">
        <v>0</v>
      </c>
      <c r="T12" s="448"/>
      <c r="U12" s="444"/>
      <c r="V12" s="448"/>
      <c r="W12" s="444"/>
      <c r="X12" s="448"/>
      <c r="Y12" s="444"/>
      <c r="Z12" s="448"/>
      <c r="AA12" s="444"/>
      <c r="AB12" s="448"/>
      <c r="AC12" s="444"/>
      <c r="AD12" s="448"/>
      <c r="AE12" s="444"/>
      <c r="AF12" s="448"/>
      <c r="AG12" s="444"/>
      <c r="AH12" s="448"/>
      <c r="AI12" s="444"/>
      <c r="AJ12" s="448"/>
    </row>
    <row r="13" spans="1:36" s="689" customFormat="1" ht="13.5" customHeight="1">
      <c r="A13" s="686" t="s">
        <v>37</v>
      </c>
      <c r="B13" s="687" t="s">
        <v>279</v>
      </c>
      <c r="C13" s="686">
        <f>C14+C15</f>
        <v>107234456</v>
      </c>
      <c r="D13" s="688">
        <f>'TIỀN-MẪU 4.THA-TĐ'!C22</f>
        <v>107234456</v>
      </c>
      <c r="E13" s="686">
        <v>0</v>
      </c>
      <c r="F13" s="688">
        <f>'TIỀN-MẪU 4.THA-TĐ'!Q22</f>
        <v>0</v>
      </c>
      <c r="G13" s="686">
        <f>G14+G15</f>
        <v>0</v>
      </c>
      <c r="H13" s="688">
        <f>'TIỀN-MẪU 4.THA-TĐ'!AE22</f>
        <v>0</v>
      </c>
      <c r="I13" s="686">
        <f>I14+I15</f>
        <v>0</v>
      </c>
      <c r="J13" s="688">
        <f>'TIỀN-MẪU 4.THA-TĐ'!AS22</f>
        <v>0</v>
      </c>
      <c r="K13" s="686">
        <f>K14+K15</f>
        <v>107234456</v>
      </c>
      <c r="L13" s="688">
        <f>'TIỀN-MẪU 4.THA-TĐ'!BG22</f>
        <v>107234456</v>
      </c>
      <c r="M13" s="686">
        <f>M14+M15</f>
        <v>0</v>
      </c>
      <c r="N13" s="688">
        <f>'TIỀN-MẪU 4.THA-TĐ'!BU22</f>
        <v>0</v>
      </c>
      <c r="O13" s="686">
        <f>O14+O15</f>
        <v>0</v>
      </c>
      <c r="P13" s="688">
        <f>'TIỀN-MẪU 4.THA-TĐ'!CI22</f>
        <v>0</v>
      </c>
      <c r="Q13" s="686">
        <f>Q14+Q15</f>
        <v>0</v>
      </c>
      <c r="R13" s="688">
        <f>'TIỀN-MẪU 4.THA-TĐ'!CW22</f>
        <v>0</v>
      </c>
      <c r="S13" s="686">
        <v>0</v>
      </c>
      <c r="T13" s="688">
        <f>'TIỀN-MẪU 4.THA-TĐ'!DK22</f>
        <v>0</v>
      </c>
      <c r="U13" s="686">
        <f>U14+U15</f>
        <v>0</v>
      </c>
      <c r="V13" s="688">
        <f>'TIỀN-MẪU 4.THA-TĐ'!DY22</f>
        <v>0</v>
      </c>
      <c r="W13" s="686">
        <f>W14+W15</f>
        <v>0</v>
      </c>
      <c r="X13" s="688">
        <f>'TIỀN-MẪU 4.THA-TĐ'!EM22</f>
        <v>0</v>
      </c>
      <c r="Y13" s="686">
        <f>Y14+Y15</f>
        <v>0</v>
      </c>
      <c r="Z13" s="688">
        <f>'TIỀN-MẪU 4.THA-TĐ'!FA22</f>
        <v>0</v>
      </c>
      <c r="AA13" s="686">
        <f>AA14+AA15</f>
        <v>0</v>
      </c>
      <c r="AB13" s="688">
        <f>'TIỀN-MẪU 4.THA-TĐ'!FO22</f>
        <v>0</v>
      </c>
      <c r="AC13" s="686">
        <f>AC14+AC15</f>
        <v>0</v>
      </c>
      <c r="AD13" s="688">
        <f>'TIỀN-MẪU 4.THA-TĐ'!GC22</f>
        <v>0</v>
      </c>
      <c r="AE13" s="686">
        <f>AE14+AE15</f>
        <v>0</v>
      </c>
      <c r="AF13" s="688">
        <f>'TIỀN-MẪU 4.THA-TĐ'!GQ22</f>
        <v>0</v>
      </c>
      <c r="AG13" s="686">
        <f>AG14+AG15</f>
        <v>0</v>
      </c>
      <c r="AH13" s="688">
        <f>'TIỀN-MẪU 4.THA-TĐ'!HE22</f>
        <v>0</v>
      </c>
      <c r="AI13" s="686">
        <f>AI14+AI15</f>
        <v>0</v>
      </c>
      <c r="AJ13" s="688">
        <f>'TIỀN-MẪU 4.THA-TĐ'!HS22</f>
        <v>0</v>
      </c>
    </row>
    <row r="14" spans="1:36" s="440" customFormat="1" ht="19.5" customHeight="1">
      <c r="A14" s="438" t="s">
        <v>40</v>
      </c>
      <c r="B14" s="439" t="s">
        <v>155</v>
      </c>
      <c r="C14" s="438">
        <f>E14+G14+I14+K14+M14+O14+Q14+S14+U14+W14+Y14+AA14+AC14+AE14+AG14+AI14</f>
        <v>107234456</v>
      </c>
      <c r="D14" s="450">
        <f>IF(D13-C13=0,"","Kiểm tra")</f>
      </c>
      <c r="E14" s="444">
        <v>0</v>
      </c>
      <c r="F14" s="450">
        <f>IF(F13-E13=0,"","Kiểm tra")</f>
      </c>
      <c r="G14" s="444">
        <v>0</v>
      </c>
      <c r="H14" s="450">
        <f>IF(H13-G13=0,"","Kiểm tra")</f>
      </c>
      <c r="I14" s="444">
        <v>0</v>
      </c>
      <c r="J14" s="450">
        <f>IF(J13-I13=0,"","Kiểm tra")</f>
      </c>
      <c r="K14" s="444">
        <v>107234456</v>
      </c>
      <c r="L14" s="450">
        <f>IF(L13-K13=0,"","Kiểm tra")</f>
      </c>
      <c r="M14" s="444">
        <v>0</v>
      </c>
      <c r="N14" s="450">
        <f>IF(N13-M13=0,"","Kiểm tra")</f>
      </c>
      <c r="O14" s="444"/>
      <c r="P14" s="450">
        <f>IF(P13-O13=0,"","Kiểm tra")</f>
      </c>
      <c r="Q14" s="444"/>
      <c r="R14" s="450">
        <f>IF(R13-Q13=0,"","Kiểm tra")</f>
      </c>
      <c r="S14" s="444"/>
      <c r="T14" s="450">
        <f>IF(T13-S13=0,"","Kiểm tra")</f>
      </c>
      <c r="U14" s="444"/>
      <c r="V14" s="450">
        <f>IF(V13-U13=0,"","Kiểm tra")</f>
      </c>
      <c r="W14" s="444"/>
      <c r="X14" s="450">
        <f>IF(X13-W13=0,"","Kiểm tra")</f>
      </c>
      <c r="Y14" s="444"/>
      <c r="Z14" s="450">
        <f>IF(Z13-Y13=0,"","Kiểm tra")</f>
      </c>
      <c r="AA14" s="444"/>
      <c r="AB14" s="450">
        <f>IF(AB13-AA13=0,"","Kiểm tra")</f>
      </c>
      <c r="AC14" s="444"/>
      <c r="AD14" s="450">
        <f>IF(AD13-AC13=0,"","Kiểm tra")</f>
      </c>
      <c r="AE14" s="444"/>
      <c r="AF14" s="450">
        <f>IF(AF13-AE13=0,"","Kiểm tra")</f>
      </c>
      <c r="AG14" s="444"/>
      <c r="AH14" s="450">
        <f>IF(AH13-AG13=0,"","Kiểm tra")</f>
      </c>
      <c r="AI14" s="444"/>
      <c r="AJ14" s="450">
        <f>IF(AJ13-AI13=0,"","Kiểm tra")</f>
      </c>
    </row>
    <row r="15" spans="1:36" s="440" customFormat="1" ht="13.5" customHeight="1">
      <c r="A15" s="438" t="s">
        <v>41</v>
      </c>
      <c r="B15" s="439" t="s">
        <v>127</v>
      </c>
      <c r="C15" s="438">
        <f>E15+G15+I15+K15+M15+O15+Q15+S15+U15+W15+Y15+AA15+AC15+AE15+AG15+AI15</f>
        <v>0</v>
      </c>
      <c r="D15" s="450"/>
      <c r="E15" s="444">
        <v>0</v>
      </c>
      <c r="F15" s="448"/>
      <c r="G15" s="444"/>
      <c r="H15" s="448"/>
      <c r="I15" s="444">
        <v>0</v>
      </c>
      <c r="J15" s="448"/>
      <c r="K15" s="444">
        <v>0</v>
      </c>
      <c r="L15" s="448"/>
      <c r="M15" s="444">
        <v>0</v>
      </c>
      <c r="N15" s="448"/>
      <c r="O15" s="444"/>
      <c r="P15" s="448"/>
      <c r="Q15" s="444"/>
      <c r="R15" s="448"/>
      <c r="S15" s="444"/>
      <c r="T15" s="448"/>
      <c r="U15" s="444"/>
      <c r="V15" s="448"/>
      <c r="W15" s="444"/>
      <c r="X15" s="448"/>
      <c r="Y15" s="444"/>
      <c r="Z15" s="448"/>
      <c r="AA15" s="444"/>
      <c r="AB15" s="448"/>
      <c r="AC15" s="444"/>
      <c r="AD15" s="448"/>
      <c r="AE15" s="444"/>
      <c r="AF15" s="448"/>
      <c r="AG15" s="444"/>
      <c r="AH15" s="448"/>
      <c r="AI15" s="444"/>
      <c r="AJ15" s="448"/>
    </row>
    <row r="16" spans="1:36" s="692" customFormat="1" ht="13.5" customHeight="1">
      <c r="A16" s="686" t="s">
        <v>42</v>
      </c>
      <c r="B16" s="690" t="s">
        <v>117</v>
      </c>
      <c r="C16" s="686">
        <f>C17+C18+C19</f>
        <v>3255917</v>
      </c>
      <c r="D16" s="691">
        <f>'TIỀN-MẪU 4.THA-TĐ'!C24</f>
        <v>3255917</v>
      </c>
      <c r="E16" s="686">
        <f>E17+E18+E19</f>
        <v>0</v>
      </c>
      <c r="F16" s="691">
        <f>'TIỀN-MẪU 4.THA-TĐ'!Q24</f>
        <v>0</v>
      </c>
      <c r="G16" s="686">
        <f>G17+G18+G19</f>
        <v>129291</v>
      </c>
      <c r="H16" s="691">
        <f>'TIỀN-MẪU 4.THA-TĐ'!AE24</f>
        <v>129291</v>
      </c>
      <c r="I16" s="686">
        <f>I17+I18+I19</f>
        <v>0</v>
      </c>
      <c r="J16" s="691">
        <f>'TIỀN-MẪU 4.THA-TĐ'!AS24</f>
        <v>0</v>
      </c>
      <c r="K16" s="686">
        <f>K17+K18+K19</f>
        <v>0</v>
      </c>
      <c r="L16" s="691">
        <f>'TIỀN-MẪU 4.THA-TĐ'!BG24</f>
        <v>0</v>
      </c>
      <c r="M16" s="686">
        <f>M17+M18+M19</f>
        <v>0</v>
      </c>
      <c r="N16" s="691">
        <f>'TIỀN-MẪU 4.THA-TĐ'!BU24</f>
        <v>0</v>
      </c>
      <c r="O16" s="686">
        <f>O17+O18+O19</f>
        <v>0</v>
      </c>
      <c r="P16" s="691">
        <f>'TIỀN-MẪU 4.THA-TĐ'!CI24</f>
        <v>0</v>
      </c>
      <c r="Q16" s="686">
        <f>Q17+Q18+Q19</f>
        <v>0</v>
      </c>
      <c r="R16" s="691">
        <f>'TIỀN-MẪU 4.THA-TĐ'!CW24</f>
        <v>0</v>
      </c>
      <c r="S16" s="686">
        <f>S17+S18+S19</f>
        <v>0</v>
      </c>
      <c r="T16" s="691">
        <f>'TIỀN-MẪU 4.THA-TĐ'!DK24</f>
        <v>0</v>
      </c>
      <c r="U16" s="686">
        <f>U17+U18+U19</f>
        <v>0</v>
      </c>
      <c r="V16" s="691">
        <f>'TIỀN-MẪU 4.THA-TĐ'!DY24</f>
        <v>0</v>
      </c>
      <c r="W16" s="686">
        <f>W17+W18+W19</f>
        <v>228467</v>
      </c>
      <c r="X16" s="691">
        <f>'TIỀN-MẪU 4.THA-TĐ'!EM24</f>
        <v>228467</v>
      </c>
      <c r="Y16" s="686">
        <f>Y17+Y18+Y19</f>
        <v>0</v>
      </c>
      <c r="Z16" s="691">
        <f>'TIỀN-MẪU 4.THA-TĐ'!FA24</f>
        <v>0</v>
      </c>
      <c r="AA16" s="686">
        <f>AA17+AA18+AA19</f>
        <v>2898159</v>
      </c>
      <c r="AB16" s="691">
        <f>'TIỀN-MẪU 4.THA-TĐ'!FO24</f>
        <v>2898159</v>
      </c>
      <c r="AC16" s="686">
        <f>AC17+AC18+AC19</f>
        <v>0</v>
      </c>
      <c r="AD16" s="691">
        <f>'TIỀN-MẪU 4.THA-TĐ'!GC24</f>
        <v>0</v>
      </c>
      <c r="AE16" s="686">
        <f>AE17+AE18+AE19</f>
        <v>0</v>
      </c>
      <c r="AF16" s="691">
        <f>'TIỀN-MẪU 4.THA-TĐ'!GQ24</f>
        <v>0</v>
      </c>
      <c r="AG16" s="686">
        <f>AG17+AG18+AG19</f>
        <v>0</v>
      </c>
      <c r="AH16" s="691">
        <f>'TIỀN-MẪU 4.THA-TĐ'!HE24</f>
        <v>0</v>
      </c>
      <c r="AI16" s="686">
        <f>AI17+AI18+AI19</f>
        <v>0</v>
      </c>
      <c r="AJ16" s="691">
        <f>'TIỀN-MẪU 4.THA-TĐ'!HS24</f>
        <v>0</v>
      </c>
    </row>
    <row r="17" spans="1:36" ht="13.5" customHeight="1">
      <c r="A17" s="438" t="s">
        <v>128</v>
      </c>
      <c r="B17" s="439" t="s">
        <v>156</v>
      </c>
      <c r="C17" s="438">
        <f>E17+G17+I17+K17+M17+O17+Q17+S17+U17+W17+Y17+AA17+AC17+AE17+AG17+AI17</f>
        <v>3255917</v>
      </c>
      <c r="D17" s="450">
        <f>IF(D16-C16=0,"","Kiểm tra")</f>
      </c>
      <c r="E17" s="444"/>
      <c r="F17" s="450">
        <f>IF(F16-E16=0,"","Kiểm tra")</f>
      </c>
      <c r="G17" s="444">
        <v>129291</v>
      </c>
      <c r="H17" s="450">
        <f>IF(H16-G16=0,"","Kiểm tra")</f>
      </c>
      <c r="I17" s="444">
        <v>0</v>
      </c>
      <c r="J17" s="450">
        <f>IF(J16-I16=0,"","Kiểm tra")</f>
      </c>
      <c r="K17" s="444">
        <v>0</v>
      </c>
      <c r="L17" s="450">
        <f>IF(L16-K16=0,"","Kiểm tra")</f>
      </c>
      <c r="M17" s="444"/>
      <c r="N17" s="450">
        <f>IF(N16-M16=0,"","Kiểm tra")</f>
      </c>
      <c r="O17" s="444"/>
      <c r="P17" s="450">
        <f>IF(P16-O16=0,"","Kiểm tra")</f>
      </c>
      <c r="Q17" s="444"/>
      <c r="R17" s="450">
        <f>IF(R16-Q16=0,"","Kiểm tra")</f>
      </c>
      <c r="S17" s="444"/>
      <c r="T17" s="450">
        <f>IF(T16-S16=0,"","Kiểm tra")</f>
      </c>
      <c r="U17" s="444"/>
      <c r="V17" s="450">
        <f>IF(V16-U16=0,"","Kiểm tra")</f>
      </c>
      <c r="W17" s="444">
        <v>228467</v>
      </c>
      <c r="X17" s="450">
        <f>IF(X16-W16=0,"","Kiểm tra")</f>
      </c>
      <c r="Y17" s="444"/>
      <c r="Z17" s="450">
        <f>IF(Z16-Y16=0,"","Kiểm tra")</f>
      </c>
      <c r="AA17" s="444">
        <v>2898159</v>
      </c>
      <c r="AB17" s="450">
        <f>IF(AB16-AA16=0,"","Kiểm tra")</f>
      </c>
      <c r="AC17" s="444"/>
      <c r="AD17" s="450">
        <f>IF(AD16-AC16=0,"","Kiểm tra")</f>
      </c>
      <c r="AE17" s="444"/>
      <c r="AF17" s="450">
        <f>IF(AF16-AE16=0,"","Kiểm tra")</f>
      </c>
      <c r="AG17" s="444"/>
      <c r="AH17" s="450">
        <f>IF(AH16-AG16=0,"","Kiểm tra")</f>
      </c>
      <c r="AI17" s="444"/>
      <c r="AJ17" s="450">
        <f>IF(AJ16-AI16=0,"","Kiểm tra")</f>
      </c>
    </row>
    <row r="18" spans="1:36" s="350" customFormat="1" ht="13.5" customHeight="1">
      <c r="A18" s="438" t="s">
        <v>130</v>
      </c>
      <c r="B18" s="439" t="s">
        <v>131</v>
      </c>
      <c r="C18" s="438">
        <f>E18+G18+I18+K18+M18+O18+Q18+S18+U18+W18+Y18+AA18+AC18+AE18+AG18+AI18</f>
        <v>0</v>
      </c>
      <c r="D18" s="450"/>
      <c r="E18" s="438"/>
      <c r="F18" s="445"/>
      <c r="G18" s="438"/>
      <c r="H18" s="445"/>
      <c r="I18" s="438">
        <v>0</v>
      </c>
      <c r="J18" s="445"/>
      <c r="K18" s="438"/>
      <c r="L18" s="445"/>
      <c r="M18" s="438"/>
      <c r="N18" s="445"/>
      <c r="O18" s="438"/>
      <c r="P18" s="445"/>
      <c r="Q18" s="438"/>
      <c r="R18" s="445"/>
      <c r="S18" s="438"/>
      <c r="T18" s="445"/>
      <c r="U18" s="438"/>
      <c r="V18" s="445"/>
      <c r="W18" s="438"/>
      <c r="X18" s="445"/>
      <c r="Y18" s="438"/>
      <c r="Z18" s="445"/>
      <c r="AA18" s="438"/>
      <c r="AB18" s="445"/>
      <c r="AC18" s="438"/>
      <c r="AD18" s="445"/>
      <c r="AE18" s="438"/>
      <c r="AF18" s="445"/>
      <c r="AG18" s="438"/>
      <c r="AH18" s="445"/>
      <c r="AI18" s="438"/>
      <c r="AJ18" s="445"/>
    </row>
    <row r="19" spans="1:36" s="350" customFormat="1" ht="13.5" customHeight="1">
      <c r="A19" s="438" t="s">
        <v>132</v>
      </c>
      <c r="B19" s="441" t="s">
        <v>133</v>
      </c>
      <c r="C19" s="438">
        <f>E19+G19+I19+K19+M19+O19+Q19+S19+U19+W19+Y19+AA19+AC19+AE19+AG19+AI19</f>
        <v>0</v>
      </c>
      <c r="D19" s="450"/>
      <c r="E19" s="438"/>
      <c r="F19" s="445"/>
      <c r="G19" s="438"/>
      <c r="H19" s="445"/>
      <c r="I19" s="438">
        <v>0</v>
      </c>
      <c r="J19" s="445"/>
      <c r="K19" s="438"/>
      <c r="L19" s="445"/>
      <c r="M19" s="438"/>
      <c r="N19" s="445"/>
      <c r="O19" s="438"/>
      <c r="P19" s="445"/>
      <c r="Q19" s="438"/>
      <c r="R19" s="445"/>
      <c r="S19" s="438"/>
      <c r="T19" s="445"/>
      <c r="U19" s="438"/>
      <c r="V19" s="445"/>
      <c r="W19" s="438"/>
      <c r="X19" s="445"/>
      <c r="Y19" s="438"/>
      <c r="Z19" s="445"/>
      <c r="AA19" s="438"/>
      <c r="AB19" s="445"/>
      <c r="AC19" s="438"/>
      <c r="AD19" s="445"/>
      <c r="AE19" s="438"/>
      <c r="AF19" s="445"/>
      <c r="AG19" s="438"/>
      <c r="AH19" s="445"/>
      <c r="AI19" s="438"/>
      <c r="AJ19" s="445"/>
    </row>
    <row r="20" spans="1:36" s="689" customFormat="1" ht="14.25" customHeight="1">
      <c r="A20" s="686" t="s">
        <v>61</v>
      </c>
      <c r="B20" s="687" t="s">
        <v>274</v>
      </c>
      <c r="C20" s="686">
        <f>C21+C22+C23+C24+C25+C26+C27</f>
        <v>75895191</v>
      </c>
      <c r="D20" s="688">
        <f>'TIỀN-MẪU 4.THA-TĐ'!C19</f>
        <v>75895191</v>
      </c>
      <c r="E20" s="686">
        <f>E21+E22+E23+E24+E25+E26+E27</f>
        <v>0</v>
      </c>
      <c r="F20" s="688">
        <f>'TIỀN-MẪU 4.THA-TĐ'!Q19</f>
        <v>0</v>
      </c>
      <c r="G20" s="686">
        <f>G21+G22+G23+G24+G25+G26+G27</f>
        <v>47210637</v>
      </c>
      <c r="H20" s="688">
        <f>'TIỀN-MẪU 4.THA-TĐ'!AE19</f>
        <v>47210637</v>
      </c>
      <c r="I20" s="686">
        <f>I21+I22+I23+I24+I25+I26+I27</f>
        <v>0</v>
      </c>
      <c r="J20" s="688">
        <f>'TIỀN-MẪU 4.THA-TĐ'!AS19</f>
        <v>0</v>
      </c>
      <c r="K20" s="686">
        <f>K21+K22+K23+K24+K25+K26+K27</f>
        <v>0</v>
      </c>
      <c r="L20" s="688">
        <f>'TIỀN-MẪU 4.THA-TĐ'!BG19</f>
        <v>0</v>
      </c>
      <c r="M20" s="686">
        <f>M21+M22+M23+M24+M25+M26+M27</f>
        <v>2787829</v>
      </c>
      <c r="N20" s="688">
        <f>'TIỀN-MẪU 4.THA-TĐ'!BU19</f>
        <v>2787829</v>
      </c>
      <c r="O20" s="686">
        <f>O21+O22+O23+O24+O25+O26+O27</f>
        <v>0</v>
      </c>
      <c r="P20" s="688">
        <f>'TIỀN-MẪU 4.THA-TĐ'!CI19</f>
        <v>0</v>
      </c>
      <c r="Q20" s="686">
        <f>Q21+Q22+Q23+Q24+Q25+Q26+Q27</f>
        <v>0</v>
      </c>
      <c r="R20" s="688">
        <f>'TIỀN-MẪU 4.THA-TĐ'!CW19</f>
        <v>0</v>
      </c>
      <c r="S20" s="686">
        <f>S21+S22+S23+S24+S25+S26+S27</f>
        <v>24803844</v>
      </c>
      <c r="T20" s="688">
        <f>'TIỀN-MẪU 4.THA-TĐ'!DK19</f>
        <v>24803844</v>
      </c>
      <c r="U20" s="686">
        <f>U21+U22+U23+U24+U25+U26+U27</f>
        <v>0</v>
      </c>
      <c r="V20" s="688">
        <f>'TIỀN-MẪU 4.THA-TĐ'!DY19</f>
        <v>0</v>
      </c>
      <c r="W20" s="686">
        <f>W21+W22+W23+W24+W25+W26+W27</f>
        <v>3000</v>
      </c>
      <c r="X20" s="688">
        <f>'TIỀN-MẪU 4.THA-TĐ'!EM19</f>
        <v>3000</v>
      </c>
      <c r="Y20" s="686">
        <f>Y21+Y22+Y23+Y24+Y25+Y26+Y27</f>
        <v>0</v>
      </c>
      <c r="Z20" s="688">
        <f>'TIỀN-MẪU 4.THA-TĐ'!FA19</f>
        <v>0</v>
      </c>
      <c r="AA20" s="686">
        <f>AA21+AA22+AA23+AA24+AA25+AA26+AA27</f>
        <v>1089881</v>
      </c>
      <c r="AB20" s="688">
        <f>'TIỀN-MẪU 4.THA-TĐ'!FO19</f>
        <v>1089881</v>
      </c>
      <c r="AC20" s="686">
        <f>AC21+AC22+AC23+AC24+AC25+AC26+AC27</f>
        <v>0</v>
      </c>
      <c r="AD20" s="688">
        <f>'TIỀN-MẪU 4.THA-TĐ'!GC19</f>
        <v>0</v>
      </c>
      <c r="AE20" s="686">
        <f>AE21+AE22+AE23+AE24+AE25+AE26+AE27</f>
        <v>0</v>
      </c>
      <c r="AF20" s="688">
        <f>'TIỀN-MẪU 4.THA-TĐ'!GQ19</f>
        <v>0</v>
      </c>
      <c r="AG20" s="686">
        <f>AG21+AG22+AG23+AG24+AG25+AG26+AG27</f>
        <v>0</v>
      </c>
      <c r="AH20" s="688">
        <f>'TIỀN-MẪU 4.THA-TĐ'!HE19</f>
        <v>0</v>
      </c>
      <c r="AI20" s="686">
        <f>AI21+AI22+AI23+AI24+AI25+AI26+AI27</f>
        <v>0</v>
      </c>
      <c r="AJ20" s="688">
        <f>'TIỀN-MẪU 4.THA-TĐ'!HS19</f>
        <v>0</v>
      </c>
    </row>
    <row r="21" spans="1:36" s="350" customFormat="1" ht="13.5" customHeight="1">
      <c r="A21" s="438" t="s">
        <v>134</v>
      </c>
      <c r="B21" s="439" t="s">
        <v>135</v>
      </c>
      <c r="C21" s="438">
        <f>E21+G21+I21+K21+M21+O21+Q21+S21+U21+W21+Y21+AA21+AC21+AE21+AG21+AI21</f>
        <v>0</v>
      </c>
      <c r="D21" s="450">
        <f>IF(D20-C20=0,"","Kiểm tra")</f>
      </c>
      <c r="E21" s="438"/>
      <c r="F21" s="450">
        <f>IF(F20-E20=0,"","Kiểm tra")</f>
      </c>
      <c r="G21" s="438"/>
      <c r="H21" s="450">
        <f>IF(H20-G20=0,"","Kiểm tra")</f>
      </c>
      <c r="I21" s="438">
        <v>0</v>
      </c>
      <c r="J21" s="450">
        <f>IF(J20-I20=0,"","Kiểm tra")</f>
      </c>
      <c r="K21" s="438">
        <v>0</v>
      </c>
      <c r="L21" s="450">
        <f>IF(L20-K20=0,"","Kiểm tra")</f>
      </c>
      <c r="M21" s="438">
        <v>0</v>
      </c>
      <c r="N21" s="450">
        <f>IF(N20-M20=0,"","Kiểm tra")</f>
      </c>
      <c r="O21" s="438"/>
      <c r="P21" s="450">
        <f>IF(P20-O20=0,"","Kiểm tra")</f>
      </c>
      <c r="Q21" s="438"/>
      <c r="R21" s="450">
        <f>IF(R20-Q20=0,"","Kiểm tra")</f>
      </c>
      <c r="S21" s="438"/>
      <c r="T21" s="450">
        <f>IF(T20-S20=0,"","Kiểm tra")</f>
      </c>
      <c r="U21" s="438">
        <v>0</v>
      </c>
      <c r="V21" s="450">
        <f>IF(V20-U20=0,"","Kiểm tra")</f>
      </c>
      <c r="W21" s="438">
        <v>0</v>
      </c>
      <c r="X21" s="450">
        <f>IF(X20-W20=0,"","Kiểm tra")</f>
      </c>
      <c r="Y21" s="438"/>
      <c r="Z21" s="450">
        <f>IF(Z20-Y20=0,"","Kiểm tra")</f>
      </c>
      <c r="AA21" s="438"/>
      <c r="AB21" s="450">
        <f>IF(AB20-AA20=0,"","Kiểm tra")</f>
      </c>
      <c r="AC21" s="438"/>
      <c r="AD21" s="450">
        <f>IF(AD20-AC20=0,"","Kiểm tra")</f>
      </c>
      <c r="AE21" s="438"/>
      <c r="AF21" s="450">
        <f>IF(AF20-AE20=0,"","Kiểm tra")</f>
      </c>
      <c r="AG21" s="438"/>
      <c r="AH21" s="450">
        <f>IF(AH20-AG20=0,"","Kiểm tra")</f>
      </c>
      <c r="AI21" s="438"/>
      <c r="AJ21" s="450">
        <f>IF(AJ20-AI20=0,"","Kiểm tra")</f>
      </c>
    </row>
    <row r="22" spans="1:36" s="350" customFormat="1" ht="13.5" customHeight="1">
      <c r="A22" s="438" t="s">
        <v>136</v>
      </c>
      <c r="B22" s="439" t="s">
        <v>137</v>
      </c>
      <c r="C22" s="438">
        <f aca="true" t="shared" si="1" ref="C22:C27">E22+G22+I22+K22+M22+O22+Q22+S22+U22+W22+Y22+AA22+AC22+AE22+AG22+AI22</f>
        <v>0</v>
      </c>
      <c r="D22" s="450"/>
      <c r="E22" s="438"/>
      <c r="F22" s="445"/>
      <c r="G22" s="438"/>
      <c r="H22" s="445"/>
      <c r="I22" s="438">
        <v>0</v>
      </c>
      <c r="J22" s="445"/>
      <c r="K22" s="438">
        <v>0</v>
      </c>
      <c r="L22" s="445"/>
      <c r="M22" s="438">
        <v>0</v>
      </c>
      <c r="N22" s="445"/>
      <c r="O22" s="438"/>
      <c r="P22" s="445"/>
      <c r="Q22" s="438"/>
      <c r="R22" s="445"/>
      <c r="S22" s="438"/>
      <c r="T22" s="445"/>
      <c r="U22" s="438">
        <v>0</v>
      </c>
      <c r="V22" s="445"/>
      <c r="W22" s="438">
        <v>0</v>
      </c>
      <c r="X22" s="445"/>
      <c r="Y22" s="438"/>
      <c r="Z22" s="445"/>
      <c r="AA22" s="438"/>
      <c r="AB22" s="445"/>
      <c r="AC22" s="438"/>
      <c r="AD22" s="445"/>
      <c r="AE22" s="438"/>
      <c r="AF22" s="445"/>
      <c r="AG22" s="438"/>
      <c r="AH22" s="445"/>
      <c r="AI22" s="438"/>
      <c r="AJ22" s="445"/>
    </row>
    <row r="23" spans="1:36" s="350" customFormat="1" ht="13.5" customHeight="1">
      <c r="A23" s="438" t="s">
        <v>138</v>
      </c>
      <c r="B23" s="439" t="s">
        <v>157</v>
      </c>
      <c r="C23" s="438">
        <f t="shared" si="1"/>
        <v>3918185</v>
      </c>
      <c r="D23" s="450"/>
      <c r="E23" s="438">
        <v>0</v>
      </c>
      <c r="F23" s="445"/>
      <c r="G23" s="438">
        <v>25000</v>
      </c>
      <c r="H23" s="445"/>
      <c r="I23" s="438">
        <v>0</v>
      </c>
      <c r="J23" s="445"/>
      <c r="K23" s="438">
        <v>0</v>
      </c>
      <c r="L23" s="445"/>
      <c r="M23" s="438">
        <v>2787829</v>
      </c>
      <c r="N23" s="445"/>
      <c r="O23" s="438">
        <v>0</v>
      </c>
      <c r="P23" s="445"/>
      <c r="Q23" s="438"/>
      <c r="R23" s="445"/>
      <c r="S23" s="438">
        <v>12475</v>
      </c>
      <c r="T23" s="445"/>
      <c r="U23" s="438">
        <v>0</v>
      </c>
      <c r="V23" s="445"/>
      <c r="W23" s="438">
        <v>3000</v>
      </c>
      <c r="X23" s="445"/>
      <c r="Y23" s="438"/>
      <c r="Z23" s="445"/>
      <c r="AA23" s="438">
        <v>1089881</v>
      </c>
      <c r="AB23" s="445"/>
      <c r="AC23" s="438"/>
      <c r="AD23" s="445"/>
      <c r="AE23" s="438"/>
      <c r="AF23" s="445"/>
      <c r="AG23" s="438"/>
      <c r="AH23" s="445"/>
      <c r="AI23" s="438"/>
      <c r="AJ23" s="445"/>
    </row>
    <row r="24" spans="1:36" s="350" customFormat="1" ht="13.5" customHeight="1">
      <c r="A24" s="438" t="s">
        <v>140</v>
      </c>
      <c r="B24" s="439" t="s">
        <v>122</v>
      </c>
      <c r="C24" s="438">
        <f t="shared" si="1"/>
        <v>71977006</v>
      </c>
      <c r="D24" s="450"/>
      <c r="E24" s="438">
        <v>0</v>
      </c>
      <c r="F24" s="445"/>
      <c r="G24" s="438">
        <v>47185637</v>
      </c>
      <c r="H24" s="445"/>
      <c r="I24" s="438">
        <v>0</v>
      </c>
      <c r="J24" s="445"/>
      <c r="K24" s="438">
        <v>0</v>
      </c>
      <c r="L24" s="445"/>
      <c r="M24" s="438">
        <v>0</v>
      </c>
      <c r="N24" s="445"/>
      <c r="O24" s="438"/>
      <c r="P24" s="445"/>
      <c r="Q24" s="438"/>
      <c r="R24" s="445"/>
      <c r="S24" s="438">
        <v>24791369</v>
      </c>
      <c r="T24" s="445"/>
      <c r="U24" s="438"/>
      <c r="V24" s="445"/>
      <c r="W24" s="438">
        <v>0</v>
      </c>
      <c r="X24" s="445"/>
      <c r="Y24" s="438"/>
      <c r="Z24" s="445"/>
      <c r="AA24" s="438"/>
      <c r="AB24" s="445"/>
      <c r="AC24" s="438"/>
      <c r="AD24" s="445"/>
      <c r="AE24" s="438"/>
      <c r="AF24" s="445"/>
      <c r="AG24" s="438"/>
      <c r="AH24" s="445"/>
      <c r="AI24" s="438"/>
      <c r="AJ24" s="445"/>
    </row>
    <row r="25" spans="1:36" s="350" customFormat="1" ht="13.5" customHeight="1">
      <c r="A25" s="438" t="s">
        <v>141</v>
      </c>
      <c r="B25" s="439" t="s">
        <v>158</v>
      </c>
      <c r="C25" s="438">
        <f t="shared" si="1"/>
        <v>0</v>
      </c>
      <c r="D25" s="450"/>
      <c r="E25" s="438"/>
      <c r="F25" s="445"/>
      <c r="G25" s="438"/>
      <c r="H25" s="445"/>
      <c r="I25" s="438">
        <v>0</v>
      </c>
      <c r="J25" s="445"/>
      <c r="K25" s="438">
        <v>0</v>
      </c>
      <c r="L25" s="445"/>
      <c r="M25" s="438">
        <v>0</v>
      </c>
      <c r="N25" s="445"/>
      <c r="O25" s="438"/>
      <c r="P25" s="445"/>
      <c r="Q25" s="438"/>
      <c r="R25" s="445"/>
      <c r="S25" s="438"/>
      <c r="T25" s="445"/>
      <c r="U25" s="438"/>
      <c r="V25" s="445"/>
      <c r="W25" s="438">
        <v>0</v>
      </c>
      <c r="X25" s="445"/>
      <c r="Y25" s="438"/>
      <c r="Z25" s="445"/>
      <c r="AA25" s="438"/>
      <c r="AB25" s="445"/>
      <c r="AC25" s="438"/>
      <c r="AD25" s="445"/>
      <c r="AE25" s="438"/>
      <c r="AF25" s="445"/>
      <c r="AG25" s="438"/>
      <c r="AH25" s="445"/>
      <c r="AI25" s="438"/>
      <c r="AJ25" s="445"/>
    </row>
    <row r="26" spans="1:36" s="350" customFormat="1" ht="13.5" customHeight="1">
      <c r="A26" s="438" t="s">
        <v>142</v>
      </c>
      <c r="B26" s="439" t="s">
        <v>125</v>
      </c>
      <c r="C26" s="438">
        <f t="shared" si="1"/>
        <v>0</v>
      </c>
      <c r="D26" s="450"/>
      <c r="E26" s="438"/>
      <c r="F26" s="445"/>
      <c r="G26" s="438"/>
      <c r="H26" s="445"/>
      <c r="I26" s="438">
        <v>0</v>
      </c>
      <c r="J26" s="445"/>
      <c r="K26" s="438">
        <v>0</v>
      </c>
      <c r="L26" s="445"/>
      <c r="M26" s="438">
        <v>0</v>
      </c>
      <c r="N26" s="445"/>
      <c r="O26" s="438"/>
      <c r="P26" s="445"/>
      <c r="Q26" s="438"/>
      <c r="R26" s="445"/>
      <c r="S26" s="438"/>
      <c r="T26" s="445"/>
      <c r="U26" s="438"/>
      <c r="V26" s="445"/>
      <c r="W26" s="438">
        <v>0</v>
      </c>
      <c r="X26" s="445"/>
      <c r="Y26" s="438"/>
      <c r="Z26" s="445"/>
      <c r="AA26" s="438"/>
      <c r="AB26" s="445"/>
      <c r="AC26" s="438"/>
      <c r="AD26" s="445"/>
      <c r="AE26" s="438"/>
      <c r="AF26" s="445"/>
      <c r="AG26" s="438"/>
      <c r="AH26" s="445"/>
      <c r="AI26" s="438"/>
      <c r="AJ26" s="445"/>
    </row>
    <row r="27" spans="1:36" s="350" customFormat="1" ht="13.5" customHeight="1">
      <c r="A27" s="438" t="s">
        <v>159</v>
      </c>
      <c r="B27" s="439" t="s">
        <v>160</v>
      </c>
      <c r="C27" s="438">
        <f t="shared" si="1"/>
        <v>0</v>
      </c>
      <c r="D27" s="450"/>
      <c r="E27" s="438"/>
      <c r="F27" s="445"/>
      <c r="G27" s="438"/>
      <c r="H27" s="445"/>
      <c r="I27" s="438">
        <v>0</v>
      </c>
      <c r="J27" s="445"/>
      <c r="K27" s="438">
        <v>0</v>
      </c>
      <c r="L27" s="445"/>
      <c r="M27" s="438">
        <v>0</v>
      </c>
      <c r="N27" s="445"/>
      <c r="O27" s="438"/>
      <c r="P27" s="445"/>
      <c r="Q27" s="438"/>
      <c r="R27" s="445"/>
      <c r="S27" s="438"/>
      <c r="T27" s="445"/>
      <c r="U27" s="438"/>
      <c r="V27" s="445"/>
      <c r="W27" s="438">
        <v>0</v>
      </c>
      <c r="X27" s="445"/>
      <c r="Y27" s="438"/>
      <c r="Z27" s="445"/>
      <c r="AA27" s="438"/>
      <c r="AB27" s="445"/>
      <c r="AC27" s="438"/>
      <c r="AD27" s="445"/>
      <c r="AE27" s="438"/>
      <c r="AF27" s="445"/>
      <c r="AG27" s="438"/>
      <c r="AH27" s="445"/>
      <c r="AI27" s="438"/>
      <c r="AJ27" s="445"/>
    </row>
    <row r="28" spans="1:36" s="689" customFormat="1" ht="13.5" customHeight="1">
      <c r="A28" s="686" t="s">
        <v>62</v>
      </c>
      <c r="B28" s="687" t="s">
        <v>280</v>
      </c>
      <c r="C28" s="686">
        <f>C29+C30+C31</f>
        <v>1245449837</v>
      </c>
      <c r="D28" s="688">
        <f>'TIỀN-MẪU 4.THA-TĐ'!C25</f>
        <v>1245449837</v>
      </c>
      <c r="E28" s="686">
        <f>E29+E30+E31</f>
        <v>19365607</v>
      </c>
      <c r="F28" s="688">
        <f>'TIỀN-MẪU 4.THA-TĐ'!Q25</f>
        <v>19365607</v>
      </c>
      <c r="G28" s="686">
        <f>G29+G30+G31</f>
        <v>216601743</v>
      </c>
      <c r="H28" s="688">
        <f>'TIỀN-MẪU 4.THA-TĐ'!AE25</f>
        <v>216601743</v>
      </c>
      <c r="I28" s="686">
        <f>I29+I30+I31</f>
        <v>310426606</v>
      </c>
      <c r="J28" s="688">
        <f>'TIỀN-MẪU 4.THA-TĐ'!AS25</f>
        <v>310426606</v>
      </c>
      <c r="K28" s="686">
        <f>K29+K30+K31</f>
        <v>1391972</v>
      </c>
      <c r="L28" s="688">
        <f>'TIỀN-MẪU 4.THA-TĐ'!BG25</f>
        <v>1391972</v>
      </c>
      <c r="M28" s="686">
        <f>M29+M30+M31</f>
        <v>21294098</v>
      </c>
      <c r="N28" s="688">
        <f>'TIỀN-MẪU 4.THA-TĐ'!BU25</f>
        <v>21294098</v>
      </c>
      <c r="O28" s="686">
        <f>O29+O30+O31</f>
        <v>619746834</v>
      </c>
      <c r="P28" s="688">
        <f>'TIỀN-MẪU 4.THA-TĐ'!CI25</f>
        <v>619746834</v>
      </c>
      <c r="Q28" s="686">
        <f>Q29+Q30+Q31</f>
        <v>0</v>
      </c>
      <c r="R28" s="688">
        <f>'TIỀN-MẪU 4.THA-TĐ'!CW25</f>
        <v>0</v>
      </c>
      <c r="S28" s="686">
        <f>S29+S30+S31</f>
        <v>48174359</v>
      </c>
      <c r="T28" s="688">
        <f>'TIỀN-MẪU 4.THA-TĐ'!DK25</f>
        <v>48174359</v>
      </c>
      <c r="U28" s="686">
        <f>U29+U30+U31</f>
        <v>6184219</v>
      </c>
      <c r="V28" s="688">
        <f>'TIỀN-MẪU 4.THA-TĐ'!DY25</f>
        <v>6184219</v>
      </c>
      <c r="W28" s="686">
        <f>W29+W30+W31</f>
        <v>2264399</v>
      </c>
      <c r="X28" s="688">
        <f>'TIỀN-MẪU 4.THA-TĐ'!EM25</f>
        <v>2264399</v>
      </c>
      <c r="Y28" s="686">
        <f>Y29+Y30+Y31</f>
        <v>0</v>
      </c>
      <c r="Z28" s="688">
        <f>'TIỀN-MẪU 4.THA-TĐ'!FA25</f>
        <v>0</v>
      </c>
      <c r="AA28" s="686">
        <f>AA29+AA30+AA31</f>
        <v>0</v>
      </c>
      <c r="AB28" s="688">
        <f>'TIỀN-MẪU 4.THA-TĐ'!FO25</f>
        <v>0</v>
      </c>
      <c r="AC28" s="686">
        <f>AC29+AC30+AC31</f>
        <v>0</v>
      </c>
      <c r="AD28" s="688">
        <f>'TIỀN-MẪU 4.THA-TĐ'!GC25</f>
        <v>0</v>
      </c>
      <c r="AE28" s="686">
        <f>AE29+AE30+AE31</f>
        <v>0</v>
      </c>
      <c r="AF28" s="688">
        <f>'TIỀN-MẪU 4.THA-TĐ'!GQ25</f>
        <v>0</v>
      </c>
      <c r="AG28" s="686">
        <f>AG29+AG30+AG31</f>
        <v>0</v>
      </c>
      <c r="AH28" s="688">
        <f>'TIỀN-MẪU 4.THA-TĐ'!HE25</f>
        <v>0</v>
      </c>
      <c r="AI28" s="686">
        <f>AI29+AI30+AI31</f>
        <v>0</v>
      </c>
      <c r="AJ28" s="688">
        <f>'TIỀN-MẪU 4.THA-TĐ'!HS25</f>
        <v>0</v>
      </c>
    </row>
    <row r="29" spans="1:36" ht="16.5" customHeight="1">
      <c r="A29" s="438" t="s">
        <v>144</v>
      </c>
      <c r="B29" s="439" t="s">
        <v>135</v>
      </c>
      <c r="C29" s="438">
        <f>E29+G29+I29+K29+M29+O29+Q29+S29+U29+W29+Y29+AA29+AC29+AE29+AG29+AI29</f>
        <v>1245449837</v>
      </c>
      <c r="D29" s="450">
        <f>IF(D28-C28=0,"","Kiểm tra")</f>
      </c>
      <c r="E29" s="444">
        <v>19365607</v>
      </c>
      <c r="F29" s="450">
        <f>IF(F28-E28=0,"","Kiểm tra")</f>
      </c>
      <c r="G29" s="444">
        <v>216601743</v>
      </c>
      <c r="H29" s="450">
        <f>IF(H28-G28=0,"","Kiểm tra")</f>
      </c>
      <c r="I29" s="444">
        <v>310426606</v>
      </c>
      <c r="J29" s="450">
        <f>IF(J28-I28=0,"","Kiểm tra")</f>
      </c>
      <c r="K29" s="444">
        <v>1391972</v>
      </c>
      <c r="L29" s="450">
        <f>IF(L28-K28=0,"","Kiểm tra")</f>
      </c>
      <c r="M29" s="444">
        <v>21294098</v>
      </c>
      <c r="N29" s="450">
        <f>IF(N28-M28=0,"","Kiểm tra")</f>
      </c>
      <c r="O29" s="444">
        <v>619746834</v>
      </c>
      <c r="P29" s="450">
        <f>IF(P28-O28=0,"","Kiểm tra")</f>
      </c>
      <c r="Q29" s="444">
        <v>0</v>
      </c>
      <c r="R29" s="450">
        <f>IF(R28-Q28=0,"","Kiểm tra")</f>
      </c>
      <c r="S29" s="444">
        <v>48174359</v>
      </c>
      <c r="T29" s="450">
        <f>IF(T28-S28=0,"","Kiểm tra")</f>
      </c>
      <c r="U29" s="444">
        <v>6184219</v>
      </c>
      <c r="V29" s="450">
        <f>IF(V28-U28=0,"","Kiểm tra")</f>
      </c>
      <c r="W29" s="444">
        <v>2264399</v>
      </c>
      <c r="X29" s="450">
        <f>IF(X28-W28=0,"","Kiểm tra")</f>
      </c>
      <c r="Y29" s="444">
        <v>0</v>
      </c>
      <c r="Z29" s="450">
        <f>IF(Z28-Y28=0,"","Kiểm tra")</f>
      </c>
      <c r="AA29" s="444">
        <v>0</v>
      </c>
      <c r="AB29" s="450">
        <f>IF(AB28-AA28=0,"","Kiểm tra")</f>
      </c>
      <c r="AC29" s="444"/>
      <c r="AD29" s="450">
        <f>IF(AD28-AC28=0,"","Kiểm tra")</f>
      </c>
      <c r="AE29" s="444"/>
      <c r="AF29" s="450">
        <f>IF(AF28-AE28=0,"","Kiểm tra")</f>
      </c>
      <c r="AG29" s="444"/>
      <c r="AH29" s="450">
        <f>IF(AH28-AG28=0,"","Kiểm tra")</f>
      </c>
      <c r="AI29" s="444"/>
      <c r="AJ29" s="450">
        <f>IF(AJ28-AI28=0,"","Kiểm tra")</f>
      </c>
    </row>
    <row r="30" spans="1:36" s="350" customFormat="1" ht="13.5" customHeight="1">
      <c r="A30" s="438" t="s">
        <v>145</v>
      </c>
      <c r="B30" s="439" t="s">
        <v>137</v>
      </c>
      <c r="C30" s="438">
        <f>E30+G30+I30+K30+M30+O30+Q30+S30+U30+W30+Y30+AA30+AC30+AE30+AG30+AI30</f>
        <v>0</v>
      </c>
      <c r="D30" s="450"/>
      <c r="E30" s="438">
        <v>0</v>
      </c>
      <c r="F30" s="445"/>
      <c r="G30" s="438"/>
      <c r="H30" s="445"/>
      <c r="I30" s="438">
        <v>0</v>
      </c>
      <c r="J30" s="445"/>
      <c r="K30" s="438"/>
      <c r="L30" s="445"/>
      <c r="M30" s="438"/>
      <c r="N30" s="445"/>
      <c r="O30" s="438"/>
      <c r="P30" s="445"/>
      <c r="Q30" s="438"/>
      <c r="R30" s="445"/>
      <c r="S30" s="438">
        <v>0</v>
      </c>
      <c r="T30" s="445"/>
      <c r="U30" s="438"/>
      <c r="V30" s="445"/>
      <c r="W30" s="438"/>
      <c r="X30" s="445"/>
      <c r="Y30" s="438"/>
      <c r="Z30" s="445"/>
      <c r="AA30" s="438"/>
      <c r="AB30" s="445"/>
      <c r="AC30" s="438"/>
      <c r="AD30" s="445"/>
      <c r="AE30" s="438"/>
      <c r="AF30" s="445"/>
      <c r="AG30" s="438"/>
      <c r="AH30" s="445"/>
      <c r="AI30" s="438"/>
      <c r="AJ30" s="445"/>
    </row>
    <row r="31" spans="1:36" s="350" customFormat="1" ht="13.5" customHeight="1">
      <c r="A31" s="438" t="s">
        <v>146</v>
      </c>
      <c r="B31" s="439" t="s">
        <v>157</v>
      </c>
      <c r="C31" s="438">
        <f>E31+G31+I31+K31+M31+O31+Q31+S31+U31+W31+Y31+AA31+AC31+AE31+AG31+AI31</f>
        <v>0</v>
      </c>
      <c r="D31" s="450"/>
      <c r="E31" s="438">
        <v>0</v>
      </c>
      <c r="F31" s="445"/>
      <c r="G31" s="438"/>
      <c r="H31" s="445"/>
      <c r="I31" s="438">
        <v>0</v>
      </c>
      <c r="J31" s="445"/>
      <c r="K31" s="438"/>
      <c r="L31" s="445"/>
      <c r="M31" s="438"/>
      <c r="N31" s="445"/>
      <c r="O31" s="438">
        <v>0</v>
      </c>
      <c r="P31" s="445"/>
      <c r="Q31" s="438"/>
      <c r="R31" s="445"/>
      <c r="S31" s="438">
        <v>0</v>
      </c>
      <c r="T31" s="445"/>
      <c r="U31" s="438"/>
      <c r="V31" s="445"/>
      <c r="W31" s="438"/>
      <c r="X31" s="445"/>
      <c r="Y31" s="438"/>
      <c r="Z31" s="445"/>
      <c r="AA31" s="438"/>
      <c r="AB31" s="445"/>
      <c r="AC31" s="438"/>
      <c r="AD31" s="445"/>
      <c r="AE31" s="438"/>
      <c r="AF31" s="445"/>
      <c r="AG31" s="438"/>
      <c r="AH31" s="445"/>
      <c r="AI31" s="438"/>
      <c r="AJ31" s="445"/>
    </row>
    <row r="32" spans="1:36" s="350" customFormat="1" ht="15.75">
      <c r="A32" s="348"/>
      <c r="B32" s="351"/>
      <c r="C32" s="348"/>
      <c r="D32" s="450"/>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row>
    <row r="33" spans="1:36" s="130" customFormat="1" ht="15.75">
      <c r="A33" s="232"/>
      <c r="B33" s="123" t="str">
        <f>'Khai báo'!C7</f>
        <v>Long An, ngày  29  tháng  06  năm 2018</v>
      </c>
      <c r="C33" s="232" t="str">
        <f>B33</f>
        <v>Long An, ngày  29  tháng  06  năm 2018</v>
      </c>
      <c r="D33" s="453"/>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row>
    <row r="34" spans="1:36" s="350" customFormat="1" ht="15.75">
      <c r="A34" s="348"/>
      <c r="B34" s="349" t="s">
        <v>335</v>
      </c>
      <c r="C34" s="131" t="str">
        <f>'Khai báo'!C8</f>
        <v>CỤC TRƯỞNG</v>
      </c>
      <c r="D34" s="450"/>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row>
    <row r="35" spans="1:36" s="130" customFormat="1" ht="15.75">
      <c r="A35" s="232"/>
      <c r="B35" s="123"/>
      <c r="C35" s="232"/>
      <c r="D35" s="453"/>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row>
    <row r="36" spans="1:36" s="130" customFormat="1" ht="15.75">
      <c r="A36" s="232"/>
      <c r="B36" s="123"/>
      <c r="C36" s="232"/>
      <c r="D36" s="453"/>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row>
    <row r="37" spans="1:36" s="350" customFormat="1" ht="15.75">
      <c r="A37" s="348"/>
      <c r="B37" s="351"/>
      <c r="C37" s="348"/>
      <c r="D37" s="450"/>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row>
    <row r="38" spans="1:36" s="350" customFormat="1" ht="15.75">
      <c r="A38" s="348"/>
      <c r="B38" s="782" t="s">
        <v>385</v>
      </c>
      <c r="C38" s="131" t="s">
        <v>334</v>
      </c>
      <c r="D38" s="450"/>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row>
    <row r="39" spans="1:3" ht="15.75">
      <c r="A39" s="442"/>
      <c r="B39" s="351"/>
      <c r="C39" s="445"/>
    </row>
    <row r="40" ht="15.75">
      <c r="B40" s="443"/>
    </row>
  </sheetData>
  <sheetProtection/>
  <mergeCells count="3">
    <mergeCell ref="A3:B3"/>
    <mergeCell ref="A2:B2"/>
    <mergeCell ref="A1:C1"/>
  </mergeCells>
  <printOptions/>
  <pageMargins left="0.56" right="0.25" top="0" bottom="0" header="0.5" footer="0.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63"/>
  </sheetPr>
  <dimension ref="A1:GG33"/>
  <sheetViews>
    <sheetView zoomScale="90" zoomScaleNormal="90" zoomScalePageLayoutView="0" workbookViewId="0" topLeftCell="B4">
      <pane xSplit="1" ySplit="6" topLeftCell="C10" activePane="bottomRight" state="frozen"/>
      <selection pane="topLeft" activeCell="B4" sqref="B4"/>
      <selection pane="topRight" activeCell="C4" sqref="C4"/>
      <selection pane="bottomLeft" activeCell="B10" sqref="B10"/>
      <selection pane="bottomRight" activeCell="E18" sqref="E18:L26"/>
    </sheetView>
  </sheetViews>
  <sheetFormatPr defaultColWidth="9.00390625" defaultRowHeight="15.75"/>
  <cols>
    <col min="1" max="1" width="4.875" style="434" customWidth="1"/>
    <col min="2" max="2" width="21.875" style="434" customWidth="1"/>
    <col min="3" max="3" width="14.375" style="434" customWidth="1"/>
    <col min="4" max="4" width="14.125" style="434" customWidth="1"/>
    <col min="5" max="5" width="12.00390625" style="434" customWidth="1"/>
    <col min="6" max="9" width="9.375" style="434" customWidth="1"/>
    <col min="10" max="10" width="11.125" style="434" customWidth="1"/>
    <col min="11" max="11" width="15.125" style="434" customWidth="1"/>
    <col min="12" max="12" width="16.25390625" style="434" customWidth="1"/>
    <col min="13" max="13" width="17.75390625" style="463" customWidth="1"/>
    <col min="14" max="14" width="11.375" style="351" customWidth="1"/>
    <col min="15" max="18" width="9.00390625" style="351" customWidth="1"/>
    <col min="19" max="21" width="9.00390625" style="434" customWidth="1"/>
    <col min="22" max="23" width="12.00390625" style="434" customWidth="1"/>
    <col min="24" max="24" width="14.375" style="519" customWidth="1"/>
    <col min="25" max="25" width="12.75390625" style="434" customWidth="1"/>
    <col min="26" max="26" width="9.00390625" style="434" customWidth="1"/>
    <col min="27" max="27" width="10.50390625" style="434" customWidth="1"/>
    <col min="28" max="32" width="9.00390625" style="434" customWidth="1"/>
    <col min="33" max="33" width="13.25390625" style="434" customWidth="1"/>
    <col min="34" max="34" width="12.50390625" style="434" customWidth="1"/>
    <col min="35" max="35" width="12.50390625" style="519" customWidth="1"/>
    <col min="36" max="36" width="12.875" style="434" customWidth="1"/>
    <col min="37" max="37" width="11.75390625" style="434" customWidth="1"/>
    <col min="38" max="38" width="10.625" style="434" customWidth="1"/>
    <col min="39" max="43" width="9.00390625" style="434" customWidth="1"/>
    <col min="44" max="44" width="12.125" style="434" customWidth="1"/>
    <col min="45" max="45" width="11.25390625" style="434" customWidth="1"/>
    <col min="46" max="46" width="12.875" style="519" customWidth="1"/>
    <col min="47" max="47" width="10.75390625" style="434" customWidth="1"/>
    <col min="48" max="48" width="13.25390625" style="434" customWidth="1"/>
    <col min="49" max="49" width="13.00390625" style="434" customWidth="1"/>
    <col min="50" max="54" width="9.00390625" style="434" customWidth="1"/>
    <col min="55" max="55" width="10.875" style="434" bestFit="1" customWidth="1"/>
    <col min="56" max="56" width="11.625" style="434" customWidth="1"/>
    <col min="57" max="57" width="13.875" style="519" customWidth="1"/>
    <col min="58" max="58" width="13.25390625" style="434" customWidth="1"/>
    <col min="59" max="59" width="11.625" style="434" customWidth="1"/>
    <col min="60" max="65" width="9.00390625" style="434" customWidth="1"/>
    <col min="66" max="67" width="11.625" style="434" customWidth="1"/>
    <col min="68" max="68" width="12.625" style="519" customWidth="1"/>
    <col min="69" max="70" width="11.125" style="434" customWidth="1"/>
    <col min="71" max="76" width="9.00390625" style="434" customWidth="1"/>
    <col min="77" max="78" width="10.625" style="434" customWidth="1"/>
    <col min="79" max="79" width="12.00390625" style="519" customWidth="1"/>
    <col min="80" max="87" width="9.00390625" style="434" customWidth="1"/>
    <col min="88" max="88" width="15.25390625" style="434" customWidth="1"/>
    <col min="89" max="89" width="11.00390625" style="434" customWidth="1"/>
    <col min="90" max="90" width="12.25390625" style="519" customWidth="1"/>
    <col min="91" max="91" width="10.625" style="434" customWidth="1"/>
    <col min="92" max="98" width="9.00390625" style="434" customWidth="1"/>
    <col min="99" max="99" width="14.00390625" style="434" customWidth="1"/>
    <col min="100" max="100" width="13.125" style="434" customWidth="1"/>
    <col min="101" max="101" width="11.375" style="519" customWidth="1"/>
    <col min="102" max="102" width="11.25390625" style="434" customWidth="1"/>
    <col min="103" max="103" width="10.50390625" style="434" customWidth="1"/>
    <col min="104" max="106" width="9.00390625" style="434" customWidth="1"/>
    <col min="107" max="107" width="9.875" style="434" bestFit="1" customWidth="1"/>
    <col min="108" max="109" width="9.00390625" style="434" customWidth="1"/>
    <col min="110" max="111" width="11.625" style="434" customWidth="1"/>
    <col min="112" max="112" width="15.125" style="519" customWidth="1"/>
    <col min="113" max="113" width="11.125" style="434" customWidth="1"/>
    <col min="114" max="114" width="9.00390625" style="434" customWidth="1"/>
    <col min="115" max="115" width="10.25390625" style="434" customWidth="1"/>
    <col min="116" max="120" width="9.00390625" style="434" customWidth="1"/>
    <col min="121" max="122" width="12.75390625" style="434" customWidth="1"/>
    <col min="123" max="123" width="13.00390625" style="519" customWidth="1"/>
    <col min="124" max="124" width="11.375" style="434" customWidth="1"/>
    <col min="125" max="131" width="9.00390625" style="434" customWidth="1"/>
    <col min="132" max="133" width="9.875" style="434" bestFit="1" customWidth="1"/>
    <col min="134" max="134" width="13.50390625" style="519" customWidth="1"/>
    <col min="135" max="135" width="10.75390625" style="434" customWidth="1"/>
    <col min="136" max="142" width="9.00390625" style="434" customWidth="1"/>
    <col min="143" max="143" width="10.875" style="434" bestFit="1" customWidth="1"/>
    <col min="144" max="144" width="9.875" style="434" bestFit="1" customWidth="1"/>
    <col min="145" max="145" width="12.125" style="519" customWidth="1"/>
    <col min="146" max="155" width="9.00390625" style="434" customWidth="1"/>
    <col min="156" max="156" width="9.00390625" style="519" customWidth="1"/>
    <col min="157" max="166" width="9.00390625" style="434" customWidth="1"/>
    <col min="167" max="167" width="9.00390625" style="519" customWidth="1"/>
    <col min="168" max="177" width="9.00390625" style="434" customWidth="1"/>
    <col min="178" max="178" width="9.00390625" style="519" customWidth="1"/>
    <col min="179" max="188" width="9.00390625" style="434" customWidth="1"/>
    <col min="189" max="189" width="9.00390625" style="519" customWidth="1"/>
    <col min="190" max="16384" width="9.00390625" style="434" customWidth="1"/>
  </cols>
  <sheetData>
    <row r="1" spans="1:12" ht="21" customHeight="1">
      <c r="A1" s="1065" t="s">
        <v>22</v>
      </c>
      <c r="B1" s="1065"/>
      <c r="C1" s="465"/>
      <c r="D1" s="1067" t="s">
        <v>67</v>
      </c>
      <c r="E1" s="1067"/>
      <c r="F1" s="1067"/>
      <c r="G1" s="1067"/>
      <c r="H1" s="1067"/>
      <c r="I1" s="1067"/>
      <c r="J1" s="1067"/>
      <c r="K1" s="1068" t="s">
        <v>290</v>
      </c>
      <c r="L1" s="1068"/>
    </row>
    <row r="2" spans="1:12" ht="16.5" customHeight="1">
      <c r="A2" s="1066" t="s">
        <v>269</v>
      </c>
      <c r="B2" s="1066"/>
      <c r="C2" s="1066"/>
      <c r="D2" s="1067" t="s">
        <v>184</v>
      </c>
      <c r="E2" s="1067"/>
      <c r="F2" s="1067"/>
      <c r="G2" s="1067"/>
      <c r="H2" s="1067"/>
      <c r="I2" s="1067"/>
      <c r="J2" s="1067"/>
      <c r="K2" s="1069" t="str">
        <f>'Khai báo'!C4</f>
        <v>Cục THADS tỉnh Long An - 01ĐV.</v>
      </c>
      <c r="L2" s="1069"/>
    </row>
    <row r="3" spans="1:12" ht="16.5" customHeight="1">
      <c r="A3" s="1066" t="s">
        <v>270</v>
      </c>
      <c r="B3" s="1066"/>
      <c r="D3" s="1070" t="str">
        <f>'Khai báo'!C3</f>
        <v>09 Tháng / Năm 2018</v>
      </c>
      <c r="E3" s="1070"/>
      <c r="F3" s="1070"/>
      <c r="G3" s="1070"/>
      <c r="H3" s="1070"/>
      <c r="I3" s="1070"/>
      <c r="J3" s="1070"/>
      <c r="K3" s="1068" t="s">
        <v>299</v>
      </c>
      <c r="L3" s="1068"/>
    </row>
    <row r="4" spans="1:189" s="457" customFormat="1" ht="23.25" customHeight="1">
      <c r="A4" s="466" t="s">
        <v>86</v>
      </c>
      <c r="B4" s="466"/>
      <c r="C4" s="467"/>
      <c r="D4" s="467"/>
      <c r="E4" s="467"/>
      <c r="F4" s="465"/>
      <c r="G4" s="465"/>
      <c r="H4" s="465"/>
      <c r="I4" s="465"/>
      <c r="J4" s="465"/>
      <c r="K4" s="1057" t="str">
        <f>'Khai báo'!C5</f>
        <v>Tổng Cục Thi hành án dân sự.</v>
      </c>
      <c r="L4" s="1057"/>
      <c r="M4" s="468"/>
      <c r="N4" s="469" t="s">
        <v>329</v>
      </c>
      <c r="O4" s="470"/>
      <c r="P4" s="470"/>
      <c r="Q4" s="470"/>
      <c r="R4" s="470"/>
      <c r="X4" s="520"/>
      <c r="Y4" s="467" t="s">
        <v>340</v>
      </c>
      <c r="AI4" s="520"/>
      <c r="AJ4" s="467" t="s">
        <v>341</v>
      </c>
      <c r="AT4" s="520"/>
      <c r="AU4" s="467" t="s">
        <v>342</v>
      </c>
      <c r="BE4" s="520"/>
      <c r="BF4" s="467" t="s">
        <v>351</v>
      </c>
      <c r="BP4" s="520"/>
      <c r="BQ4" s="467" t="s">
        <v>353</v>
      </c>
      <c r="CA4" s="520"/>
      <c r="CB4" s="467" t="s">
        <v>343</v>
      </c>
      <c r="CL4" s="520"/>
      <c r="CM4" s="467" t="s">
        <v>344</v>
      </c>
      <c r="CW4" s="520"/>
      <c r="CX4" s="467" t="s">
        <v>355</v>
      </c>
      <c r="DH4" s="520"/>
      <c r="DI4" s="467" t="s">
        <v>357</v>
      </c>
      <c r="DS4" s="520"/>
      <c r="DT4" s="467" t="s">
        <v>361</v>
      </c>
      <c r="ED4" s="520"/>
      <c r="EE4" s="467" t="s">
        <v>362</v>
      </c>
      <c r="EO4" s="520"/>
      <c r="EP4" s="467" t="s">
        <v>363</v>
      </c>
      <c r="EZ4" s="520"/>
      <c r="FA4" s="467" t="s">
        <v>312</v>
      </c>
      <c r="FK4" s="520"/>
      <c r="FL4" s="467" t="s">
        <v>313</v>
      </c>
      <c r="FV4" s="520"/>
      <c r="FW4" s="467" t="s">
        <v>314</v>
      </c>
      <c r="GG4" s="520"/>
    </row>
    <row r="5" spans="1:189" ht="14.25" customHeight="1">
      <c r="A5" s="471"/>
      <c r="B5" s="471" t="s">
        <v>81</v>
      </c>
      <c r="C5" s="678">
        <f>C11-C14-C15-C16</f>
        <v>0</v>
      </c>
      <c r="D5" s="678">
        <f aca="true" t="shared" si="0" ref="D5:J5">D11-D14-D15-D16</f>
        <v>0</v>
      </c>
      <c r="E5" s="678">
        <f t="shared" si="0"/>
        <v>0</v>
      </c>
      <c r="F5" s="678">
        <f t="shared" si="0"/>
        <v>0</v>
      </c>
      <c r="G5" s="678">
        <f t="shared" si="0"/>
        <v>0</v>
      </c>
      <c r="H5" s="678">
        <f t="shared" si="0"/>
        <v>0</v>
      </c>
      <c r="I5" s="678">
        <f t="shared" si="0"/>
        <v>0</v>
      </c>
      <c r="J5" s="678">
        <f t="shared" si="0"/>
        <v>0</v>
      </c>
      <c r="K5" s="1058" t="s">
        <v>164</v>
      </c>
      <c r="L5" s="1058"/>
      <c r="N5" s="677">
        <f>N11-N14-N15-N16</f>
        <v>0</v>
      </c>
      <c r="O5" s="677">
        <f aca="true" t="shared" si="1" ref="O5:BZ5">O11-O14-O15-O16</f>
        <v>0</v>
      </c>
      <c r="P5" s="677">
        <f t="shared" si="1"/>
        <v>0</v>
      </c>
      <c r="Q5" s="677">
        <f t="shared" si="1"/>
        <v>0</v>
      </c>
      <c r="R5" s="677">
        <f t="shared" si="1"/>
        <v>0</v>
      </c>
      <c r="S5" s="677">
        <f t="shared" si="1"/>
        <v>0</v>
      </c>
      <c r="T5" s="677">
        <f t="shared" si="1"/>
        <v>0</v>
      </c>
      <c r="U5" s="677">
        <f t="shared" si="1"/>
        <v>0</v>
      </c>
      <c r="V5" s="677">
        <f t="shared" si="1"/>
        <v>0</v>
      </c>
      <c r="W5" s="677">
        <f t="shared" si="1"/>
        <v>0</v>
      </c>
      <c r="X5" s="677">
        <f t="shared" si="1"/>
        <v>0</v>
      </c>
      <c r="Y5" s="677">
        <f t="shared" si="1"/>
        <v>0</v>
      </c>
      <c r="Z5" s="677">
        <f t="shared" si="1"/>
        <v>0</v>
      </c>
      <c r="AA5" s="677">
        <f t="shared" si="1"/>
        <v>0</v>
      </c>
      <c r="AB5" s="677">
        <f t="shared" si="1"/>
        <v>0</v>
      </c>
      <c r="AC5" s="677">
        <f t="shared" si="1"/>
        <v>0</v>
      </c>
      <c r="AD5" s="677">
        <f t="shared" si="1"/>
        <v>0</v>
      </c>
      <c r="AE5" s="677">
        <f t="shared" si="1"/>
        <v>0</v>
      </c>
      <c r="AF5" s="677">
        <f t="shared" si="1"/>
        <v>0</v>
      </c>
      <c r="AG5" s="677">
        <f t="shared" si="1"/>
        <v>0</v>
      </c>
      <c r="AH5" s="677">
        <f t="shared" si="1"/>
        <v>0</v>
      </c>
      <c r="AI5" s="677">
        <f t="shared" si="1"/>
        <v>0</v>
      </c>
      <c r="AJ5" s="677">
        <f t="shared" si="1"/>
        <v>0</v>
      </c>
      <c r="AK5" s="677">
        <f t="shared" si="1"/>
        <v>0</v>
      </c>
      <c r="AL5" s="677">
        <f t="shared" si="1"/>
        <v>0</v>
      </c>
      <c r="AM5" s="677">
        <f t="shared" si="1"/>
        <v>0</v>
      </c>
      <c r="AN5" s="677">
        <f t="shared" si="1"/>
        <v>0</v>
      </c>
      <c r="AO5" s="677">
        <f t="shared" si="1"/>
        <v>0</v>
      </c>
      <c r="AP5" s="677">
        <f t="shared" si="1"/>
        <v>0</v>
      </c>
      <c r="AQ5" s="677">
        <f t="shared" si="1"/>
        <v>0</v>
      </c>
      <c r="AR5" s="677">
        <f t="shared" si="1"/>
        <v>0</v>
      </c>
      <c r="AS5" s="677">
        <f t="shared" si="1"/>
        <v>0</v>
      </c>
      <c r="AT5" s="677">
        <f t="shared" si="1"/>
        <v>0</v>
      </c>
      <c r="AU5" s="677">
        <f t="shared" si="1"/>
        <v>0</v>
      </c>
      <c r="AV5" s="677">
        <f t="shared" si="1"/>
        <v>0</v>
      </c>
      <c r="AW5" s="677">
        <f t="shared" si="1"/>
        <v>0</v>
      </c>
      <c r="AX5" s="677">
        <f t="shared" si="1"/>
        <v>0</v>
      </c>
      <c r="AY5" s="677">
        <f t="shared" si="1"/>
        <v>0</v>
      </c>
      <c r="AZ5" s="677">
        <f t="shared" si="1"/>
        <v>0</v>
      </c>
      <c r="BA5" s="677">
        <f t="shared" si="1"/>
        <v>0</v>
      </c>
      <c r="BB5" s="677">
        <f t="shared" si="1"/>
        <v>0</v>
      </c>
      <c r="BC5" s="677">
        <f t="shared" si="1"/>
        <v>0</v>
      </c>
      <c r="BD5" s="677">
        <f t="shared" si="1"/>
        <v>0</v>
      </c>
      <c r="BE5" s="677">
        <f t="shared" si="1"/>
        <v>0</v>
      </c>
      <c r="BF5" s="677">
        <f t="shared" si="1"/>
        <v>0</v>
      </c>
      <c r="BG5" s="677">
        <f t="shared" si="1"/>
        <v>0</v>
      </c>
      <c r="BH5" s="677">
        <f t="shared" si="1"/>
        <v>0</v>
      </c>
      <c r="BI5" s="677">
        <f t="shared" si="1"/>
        <v>0</v>
      </c>
      <c r="BJ5" s="677">
        <f t="shared" si="1"/>
        <v>0</v>
      </c>
      <c r="BK5" s="677">
        <f t="shared" si="1"/>
        <v>0</v>
      </c>
      <c r="BL5" s="677">
        <f t="shared" si="1"/>
        <v>0</v>
      </c>
      <c r="BM5" s="677">
        <f t="shared" si="1"/>
        <v>0</v>
      </c>
      <c r="BN5" s="677">
        <f t="shared" si="1"/>
        <v>0</v>
      </c>
      <c r="BO5" s="677">
        <f t="shared" si="1"/>
        <v>0</v>
      </c>
      <c r="BP5" s="677">
        <f t="shared" si="1"/>
        <v>0</v>
      </c>
      <c r="BQ5" s="677">
        <f t="shared" si="1"/>
        <v>0</v>
      </c>
      <c r="BR5" s="677">
        <f t="shared" si="1"/>
        <v>0</v>
      </c>
      <c r="BS5" s="677">
        <f t="shared" si="1"/>
        <v>0</v>
      </c>
      <c r="BT5" s="677">
        <f t="shared" si="1"/>
        <v>0</v>
      </c>
      <c r="BU5" s="677">
        <f t="shared" si="1"/>
        <v>0</v>
      </c>
      <c r="BV5" s="677">
        <f t="shared" si="1"/>
        <v>0</v>
      </c>
      <c r="BW5" s="677">
        <f t="shared" si="1"/>
        <v>0</v>
      </c>
      <c r="BX5" s="677">
        <f t="shared" si="1"/>
        <v>0</v>
      </c>
      <c r="BY5" s="677">
        <f t="shared" si="1"/>
        <v>0</v>
      </c>
      <c r="BZ5" s="677">
        <f t="shared" si="1"/>
        <v>0</v>
      </c>
      <c r="CA5" s="677">
        <f aca="true" t="shared" si="2" ref="CA5:EL5">CA11-CA14-CA15-CA16</f>
        <v>0</v>
      </c>
      <c r="CB5" s="677">
        <f t="shared" si="2"/>
        <v>0</v>
      </c>
      <c r="CC5" s="677">
        <f t="shared" si="2"/>
        <v>0</v>
      </c>
      <c r="CD5" s="677">
        <f t="shared" si="2"/>
        <v>0</v>
      </c>
      <c r="CE5" s="677">
        <f t="shared" si="2"/>
        <v>0</v>
      </c>
      <c r="CF5" s="677">
        <f t="shared" si="2"/>
        <v>0</v>
      </c>
      <c r="CG5" s="677">
        <f t="shared" si="2"/>
        <v>0</v>
      </c>
      <c r="CH5" s="677">
        <f t="shared" si="2"/>
        <v>0</v>
      </c>
      <c r="CI5" s="677">
        <f t="shared" si="2"/>
        <v>0</v>
      </c>
      <c r="CJ5" s="677">
        <f t="shared" si="2"/>
        <v>0</v>
      </c>
      <c r="CK5" s="677">
        <f t="shared" si="2"/>
        <v>0</v>
      </c>
      <c r="CL5" s="677">
        <f t="shared" si="2"/>
        <v>0</v>
      </c>
      <c r="CM5" s="677">
        <f t="shared" si="2"/>
        <v>0</v>
      </c>
      <c r="CN5" s="677">
        <f t="shared" si="2"/>
        <v>0</v>
      </c>
      <c r="CO5" s="677">
        <f t="shared" si="2"/>
        <v>0</v>
      </c>
      <c r="CP5" s="677">
        <f t="shared" si="2"/>
        <v>0</v>
      </c>
      <c r="CQ5" s="677">
        <f t="shared" si="2"/>
        <v>0</v>
      </c>
      <c r="CR5" s="677">
        <f t="shared" si="2"/>
        <v>0</v>
      </c>
      <c r="CS5" s="677">
        <f t="shared" si="2"/>
        <v>0</v>
      </c>
      <c r="CT5" s="677">
        <f t="shared" si="2"/>
        <v>0</v>
      </c>
      <c r="CU5" s="677">
        <f t="shared" si="2"/>
        <v>0</v>
      </c>
      <c r="CV5" s="677">
        <f t="shared" si="2"/>
        <v>0</v>
      </c>
      <c r="CW5" s="677">
        <f t="shared" si="2"/>
        <v>0</v>
      </c>
      <c r="CX5" s="677">
        <f t="shared" si="2"/>
        <v>0</v>
      </c>
      <c r="CY5" s="677">
        <f t="shared" si="2"/>
        <v>0</v>
      </c>
      <c r="CZ5" s="677">
        <f t="shared" si="2"/>
        <v>0</v>
      </c>
      <c r="DA5" s="677">
        <f t="shared" si="2"/>
        <v>0</v>
      </c>
      <c r="DB5" s="677">
        <f t="shared" si="2"/>
        <v>0</v>
      </c>
      <c r="DC5" s="677">
        <f t="shared" si="2"/>
        <v>0</v>
      </c>
      <c r="DD5" s="677">
        <f t="shared" si="2"/>
        <v>0</v>
      </c>
      <c r="DE5" s="677">
        <f t="shared" si="2"/>
        <v>0</v>
      </c>
      <c r="DF5" s="677">
        <f t="shared" si="2"/>
        <v>0</v>
      </c>
      <c r="DG5" s="677">
        <f t="shared" si="2"/>
        <v>0</v>
      </c>
      <c r="DH5" s="677">
        <f t="shared" si="2"/>
        <v>0</v>
      </c>
      <c r="DI5" s="677">
        <f t="shared" si="2"/>
        <v>0</v>
      </c>
      <c r="DJ5" s="677">
        <f t="shared" si="2"/>
        <v>0</v>
      </c>
      <c r="DK5" s="677">
        <f t="shared" si="2"/>
        <v>0</v>
      </c>
      <c r="DL5" s="677">
        <f t="shared" si="2"/>
        <v>0</v>
      </c>
      <c r="DM5" s="677">
        <f t="shared" si="2"/>
        <v>0</v>
      </c>
      <c r="DN5" s="677">
        <f t="shared" si="2"/>
        <v>0</v>
      </c>
      <c r="DO5" s="677">
        <f t="shared" si="2"/>
        <v>0</v>
      </c>
      <c r="DP5" s="677">
        <f t="shared" si="2"/>
        <v>0</v>
      </c>
      <c r="DQ5" s="677">
        <f t="shared" si="2"/>
        <v>0</v>
      </c>
      <c r="DR5" s="677">
        <f t="shared" si="2"/>
        <v>0</v>
      </c>
      <c r="DS5" s="677">
        <f t="shared" si="2"/>
        <v>0</v>
      </c>
      <c r="DT5" s="677">
        <f t="shared" si="2"/>
        <v>0</v>
      </c>
      <c r="DU5" s="677">
        <f t="shared" si="2"/>
        <v>0</v>
      </c>
      <c r="DV5" s="677">
        <f t="shared" si="2"/>
        <v>0</v>
      </c>
      <c r="DW5" s="677">
        <f t="shared" si="2"/>
        <v>0</v>
      </c>
      <c r="DX5" s="677">
        <f t="shared" si="2"/>
        <v>0</v>
      </c>
      <c r="DY5" s="677">
        <f t="shared" si="2"/>
        <v>0</v>
      </c>
      <c r="DZ5" s="677">
        <f t="shared" si="2"/>
        <v>0</v>
      </c>
      <c r="EA5" s="677">
        <f t="shared" si="2"/>
        <v>0</v>
      </c>
      <c r="EB5" s="677">
        <f t="shared" si="2"/>
        <v>0</v>
      </c>
      <c r="EC5" s="677">
        <f t="shared" si="2"/>
        <v>0</v>
      </c>
      <c r="ED5" s="677">
        <f t="shared" si="2"/>
        <v>0</v>
      </c>
      <c r="EE5" s="677">
        <f t="shared" si="2"/>
        <v>0</v>
      </c>
      <c r="EF5" s="677">
        <f t="shared" si="2"/>
        <v>0</v>
      </c>
      <c r="EG5" s="677">
        <f t="shared" si="2"/>
        <v>0</v>
      </c>
      <c r="EH5" s="677">
        <f t="shared" si="2"/>
        <v>0</v>
      </c>
      <c r="EI5" s="677">
        <f t="shared" si="2"/>
        <v>0</v>
      </c>
      <c r="EJ5" s="677">
        <f t="shared" si="2"/>
        <v>0</v>
      </c>
      <c r="EK5" s="677">
        <f t="shared" si="2"/>
        <v>0</v>
      </c>
      <c r="EL5" s="677">
        <f t="shared" si="2"/>
        <v>0</v>
      </c>
      <c r="EM5" s="677">
        <f aca="true" t="shared" si="3" ref="EM5:GG5">EM11-EM14-EM15-EM16</f>
        <v>0</v>
      </c>
      <c r="EN5" s="677">
        <f t="shared" si="3"/>
        <v>0</v>
      </c>
      <c r="EO5" s="677">
        <f t="shared" si="3"/>
        <v>0</v>
      </c>
      <c r="EP5" s="677">
        <f t="shared" si="3"/>
        <v>0</v>
      </c>
      <c r="EQ5" s="677">
        <f t="shared" si="3"/>
        <v>0</v>
      </c>
      <c r="ER5" s="677">
        <f t="shared" si="3"/>
        <v>0</v>
      </c>
      <c r="ES5" s="677">
        <f t="shared" si="3"/>
        <v>0</v>
      </c>
      <c r="ET5" s="677">
        <f t="shared" si="3"/>
        <v>0</v>
      </c>
      <c r="EU5" s="677">
        <f t="shared" si="3"/>
        <v>0</v>
      </c>
      <c r="EV5" s="677">
        <f t="shared" si="3"/>
        <v>0</v>
      </c>
      <c r="EW5" s="677">
        <f t="shared" si="3"/>
        <v>0</v>
      </c>
      <c r="EX5" s="677">
        <f t="shared" si="3"/>
        <v>0</v>
      </c>
      <c r="EY5" s="677">
        <f t="shared" si="3"/>
        <v>0</v>
      </c>
      <c r="EZ5" s="677">
        <f t="shared" si="3"/>
        <v>0</v>
      </c>
      <c r="FA5" s="677">
        <f t="shared" si="3"/>
        <v>0</v>
      </c>
      <c r="FB5" s="677">
        <f t="shared" si="3"/>
        <v>0</v>
      </c>
      <c r="FC5" s="677">
        <f t="shared" si="3"/>
        <v>0</v>
      </c>
      <c r="FD5" s="677">
        <f t="shared" si="3"/>
        <v>0</v>
      </c>
      <c r="FE5" s="677">
        <f t="shared" si="3"/>
        <v>0</v>
      </c>
      <c r="FF5" s="677">
        <f t="shared" si="3"/>
        <v>0</v>
      </c>
      <c r="FG5" s="677">
        <f t="shared" si="3"/>
        <v>0</v>
      </c>
      <c r="FH5" s="677">
        <f t="shared" si="3"/>
        <v>0</v>
      </c>
      <c r="FI5" s="677">
        <f t="shared" si="3"/>
        <v>0</v>
      </c>
      <c r="FJ5" s="677">
        <f t="shared" si="3"/>
        <v>0</v>
      </c>
      <c r="FK5" s="677">
        <f t="shared" si="3"/>
        <v>0</v>
      </c>
      <c r="FL5" s="677">
        <f t="shared" si="3"/>
        <v>0</v>
      </c>
      <c r="FM5" s="677">
        <f t="shared" si="3"/>
        <v>0</v>
      </c>
      <c r="FN5" s="677">
        <f t="shared" si="3"/>
        <v>0</v>
      </c>
      <c r="FO5" s="677">
        <f t="shared" si="3"/>
        <v>0</v>
      </c>
      <c r="FP5" s="677">
        <f t="shared" si="3"/>
        <v>0</v>
      </c>
      <c r="FQ5" s="677">
        <f t="shared" si="3"/>
        <v>0</v>
      </c>
      <c r="FR5" s="677">
        <f t="shared" si="3"/>
        <v>0</v>
      </c>
      <c r="FS5" s="677">
        <f t="shared" si="3"/>
        <v>0</v>
      </c>
      <c r="FT5" s="677">
        <f t="shared" si="3"/>
        <v>0</v>
      </c>
      <c r="FU5" s="677">
        <f t="shared" si="3"/>
        <v>0</v>
      </c>
      <c r="FV5" s="677">
        <f t="shared" si="3"/>
        <v>0</v>
      </c>
      <c r="FW5" s="677">
        <f t="shared" si="3"/>
        <v>0</v>
      </c>
      <c r="FX5" s="677">
        <f t="shared" si="3"/>
        <v>0</v>
      </c>
      <c r="FY5" s="677">
        <f t="shared" si="3"/>
        <v>0</v>
      </c>
      <c r="FZ5" s="677">
        <f t="shared" si="3"/>
        <v>0</v>
      </c>
      <c r="GA5" s="677">
        <f t="shared" si="3"/>
        <v>0</v>
      </c>
      <c r="GB5" s="677">
        <f t="shared" si="3"/>
        <v>0</v>
      </c>
      <c r="GC5" s="677">
        <f t="shared" si="3"/>
        <v>0</v>
      </c>
      <c r="GD5" s="677">
        <f t="shared" si="3"/>
        <v>0</v>
      </c>
      <c r="GE5" s="677">
        <f t="shared" si="3"/>
        <v>0</v>
      </c>
      <c r="GF5" s="677">
        <f t="shared" si="3"/>
        <v>0</v>
      </c>
      <c r="GG5" s="677">
        <f t="shared" si="3"/>
        <v>0</v>
      </c>
    </row>
    <row r="6" spans="1:189" ht="19.5" customHeight="1">
      <c r="A6" s="1059" t="s">
        <v>59</v>
      </c>
      <c r="B6" s="1060"/>
      <c r="C6" s="1041" t="s">
        <v>27</v>
      </c>
      <c r="D6" s="1041" t="s">
        <v>257</v>
      </c>
      <c r="E6" s="1041"/>
      <c r="F6" s="1041"/>
      <c r="G6" s="1041"/>
      <c r="H6" s="1041"/>
      <c r="I6" s="1041"/>
      <c r="J6" s="1041"/>
      <c r="K6" s="1041"/>
      <c r="L6" s="1041"/>
      <c r="M6" s="1051" t="s">
        <v>320</v>
      </c>
      <c r="N6" s="1040" t="s">
        <v>27</v>
      </c>
      <c r="O6" s="1041" t="s">
        <v>257</v>
      </c>
      <c r="P6" s="1041"/>
      <c r="Q6" s="1041"/>
      <c r="R6" s="1041"/>
      <c r="S6" s="1041"/>
      <c r="T6" s="1041"/>
      <c r="U6" s="1041"/>
      <c r="V6" s="1041"/>
      <c r="W6" s="1041"/>
      <c r="X6" s="1037" t="s">
        <v>320</v>
      </c>
      <c r="Y6" s="1040" t="s">
        <v>27</v>
      </c>
      <c r="Z6" s="1041" t="s">
        <v>257</v>
      </c>
      <c r="AA6" s="1041"/>
      <c r="AB6" s="1041"/>
      <c r="AC6" s="1041"/>
      <c r="AD6" s="1041"/>
      <c r="AE6" s="1041"/>
      <c r="AF6" s="1041"/>
      <c r="AG6" s="1041"/>
      <c r="AH6" s="1041"/>
      <c r="AI6" s="1037" t="s">
        <v>320</v>
      </c>
      <c r="AJ6" s="1040" t="s">
        <v>27</v>
      </c>
      <c r="AK6" s="1041" t="s">
        <v>257</v>
      </c>
      <c r="AL6" s="1041"/>
      <c r="AM6" s="1041"/>
      <c r="AN6" s="1041"/>
      <c r="AO6" s="1041"/>
      <c r="AP6" s="1041"/>
      <c r="AQ6" s="1041"/>
      <c r="AR6" s="1041"/>
      <c r="AS6" s="1041"/>
      <c r="AT6" s="1037" t="s">
        <v>320</v>
      </c>
      <c r="AU6" s="1040" t="s">
        <v>27</v>
      </c>
      <c r="AV6" s="1041" t="s">
        <v>257</v>
      </c>
      <c r="AW6" s="1041"/>
      <c r="AX6" s="1041"/>
      <c r="AY6" s="1041"/>
      <c r="AZ6" s="1041"/>
      <c r="BA6" s="1041"/>
      <c r="BB6" s="1041"/>
      <c r="BC6" s="1041"/>
      <c r="BD6" s="1041"/>
      <c r="BE6" s="1037" t="s">
        <v>320</v>
      </c>
      <c r="BF6" s="1040" t="s">
        <v>27</v>
      </c>
      <c r="BG6" s="1041" t="s">
        <v>257</v>
      </c>
      <c r="BH6" s="1041"/>
      <c r="BI6" s="1041"/>
      <c r="BJ6" s="1041"/>
      <c r="BK6" s="1041"/>
      <c r="BL6" s="1041"/>
      <c r="BM6" s="1041"/>
      <c r="BN6" s="1041"/>
      <c r="BO6" s="1041"/>
      <c r="BP6" s="1037" t="s">
        <v>320</v>
      </c>
      <c r="BQ6" s="1040" t="s">
        <v>27</v>
      </c>
      <c r="BR6" s="1041" t="s">
        <v>257</v>
      </c>
      <c r="BS6" s="1041"/>
      <c r="BT6" s="1041"/>
      <c r="BU6" s="1041"/>
      <c r="BV6" s="1041"/>
      <c r="BW6" s="1041"/>
      <c r="BX6" s="1041"/>
      <c r="BY6" s="1041"/>
      <c r="BZ6" s="1041"/>
      <c r="CA6" s="1037" t="s">
        <v>320</v>
      </c>
      <c r="CB6" s="1040" t="s">
        <v>27</v>
      </c>
      <c r="CC6" s="1041" t="s">
        <v>257</v>
      </c>
      <c r="CD6" s="1041"/>
      <c r="CE6" s="1041"/>
      <c r="CF6" s="1041"/>
      <c r="CG6" s="1041"/>
      <c r="CH6" s="1041"/>
      <c r="CI6" s="1041"/>
      <c r="CJ6" s="1041"/>
      <c r="CK6" s="1041"/>
      <c r="CL6" s="1037" t="s">
        <v>320</v>
      </c>
      <c r="CM6" s="1040" t="s">
        <v>27</v>
      </c>
      <c r="CN6" s="1041" t="s">
        <v>257</v>
      </c>
      <c r="CO6" s="1041"/>
      <c r="CP6" s="1041"/>
      <c r="CQ6" s="1041"/>
      <c r="CR6" s="1041"/>
      <c r="CS6" s="1041"/>
      <c r="CT6" s="1041"/>
      <c r="CU6" s="1041"/>
      <c r="CV6" s="1041"/>
      <c r="CW6" s="1037" t="s">
        <v>320</v>
      </c>
      <c r="CX6" s="1040" t="s">
        <v>27</v>
      </c>
      <c r="CY6" s="1041" t="s">
        <v>257</v>
      </c>
      <c r="CZ6" s="1041"/>
      <c r="DA6" s="1041"/>
      <c r="DB6" s="1041"/>
      <c r="DC6" s="1041"/>
      <c r="DD6" s="1041"/>
      <c r="DE6" s="1041"/>
      <c r="DF6" s="1041"/>
      <c r="DG6" s="1041"/>
      <c r="DH6" s="1037" t="s">
        <v>320</v>
      </c>
      <c r="DI6" s="1040" t="s">
        <v>27</v>
      </c>
      <c r="DJ6" s="1041" t="s">
        <v>257</v>
      </c>
      <c r="DK6" s="1041"/>
      <c r="DL6" s="1041"/>
      <c r="DM6" s="1041"/>
      <c r="DN6" s="1041"/>
      <c r="DO6" s="1041"/>
      <c r="DP6" s="1041"/>
      <c r="DQ6" s="1041"/>
      <c r="DR6" s="1041"/>
      <c r="DS6" s="1037" t="s">
        <v>320</v>
      </c>
      <c r="DT6" s="1040" t="s">
        <v>27</v>
      </c>
      <c r="DU6" s="1041" t="s">
        <v>257</v>
      </c>
      <c r="DV6" s="1041"/>
      <c r="DW6" s="1041"/>
      <c r="DX6" s="1041"/>
      <c r="DY6" s="1041"/>
      <c r="DZ6" s="1041"/>
      <c r="EA6" s="1041"/>
      <c r="EB6" s="1041"/>
      <c r="EC6" s="1041"/>
      <c r="ED6" s="1037" t="s">
        <v>320</v>
      </c>
      <c r="EE6" s="1040" t="s">
        <v>27</v>
      </c>
      <c r="EF6" s="1041" t="s">
        <v>257</v>
      </c>
      <c r="EG6" s="1041"/>
      <c r="EH6" s="1041"/>
      <c r="EI6" s="1041"/>
      <c r="EJ6" s="1041"/>
      <c r="EK6" s="1041"/>
      <c r="EL6" s="1041"/>
      <c r="EM6" s="1041"/>
      <c r="EN6" s="1041"/>
      <c r="EO6" s="1037" t="s">
        <v>320</v>
      </c>
      <c r="EP6" s="1040" t="s">
        <v>27</v>
      </c>
      <c r="EQ6" s="1041" t="s">
        <v>257</v>
      </c>
      <c r="ER6" s="1041"/>
      <c r="ES6" s="1041"/>
      <c r="ET6" s="1041"/>
      <c r="EU6" s="1041"/>
      <c r="EV6" s="1041"/>
      <c r="EW6" s="1041"/>
      <c r="EX6" s="1041"/>
      <c r="EY6" s="1041"/>
      <c r="EZ6" s="1037" t="s">
        <v>320</v>
      </c>
      <c r="FA6" s="1040" t="s">
        <v>27</v>
      </c>
      <c r="FB6" s="1041" t="s">
        <v>257</v>
      </c>
      <c r="FC6" s="1041"/>
      <c r="FD6" s="1041"/>
      <c r="FE6" s="1041"/>
      <c r="FF6" s="1041"/>
      <c r="FG6" s="1041"/>
      <c r="FH6" s="1041"/>
      <c r="FI6" s="1041"/>
      <c r="FJ6" s="1041"/>
      <c r="FK6" s="1037" t="s">
        <v>320</v>
      </c>
      <c r="FL6" s="1040" t="s">
        <v>27</v>
      </c>
      <c r="FM6" s="1041" t="s">
        <v>257</v>
      </c>
      <c r="FN6" s="1041"/>
      <c r="FO6" s="1041"/>
      <c r="FP6" s="1041"/>
      <c r="FQ6" s="1041"/>
      <c r="FR6" s="1041"/>
      <c r="FS6" s="1041"/>
      <c r="FT6" s="1041"/>
      <c r="FU6" s="1041"/>
      <c r="FV6" s="1037" t="s">
        <v>320</v>
      </c>
      <c r="FW6" s="1040" t="s">
        <v>27</v>
      </c>
      <c r="FX6" s="1041" t="s">
        <v>257</v>
      </c>
      <c r="FY6" s="1041"/>
      <c r="FZ6" s="1041"/>
      <c r="GA6" s="1041"/>
      <c r="GB6" s="1041"/>
      <c r="GC6" s="1041"/>
      <c r="GD6" s="1041"/>
      <c r="GE6" s="1041"/>
      <c r="GF6" s="1041"/>
      <c r="GG6" s="1037" t="s">
        <v>320</v>
      </c>
    </row>
    <row r="7" spans="1:189" ht="15" customHeight="1">
      <c r="A7" s="1061"/>
      <c r="B7" s="1062"/>
      <c r="C7" s="1041"/>
      <c r="D7" s="1042" t="s">
        <v>176</v>
      </c>
      <c r="E7" s="1043"/>
      <c r="F7" s="1043"/>
      <c r="G7" s="1043"/>
      <c r="H7" s="1043"/>
      <c r="I7" s="1043"/>
      <c r="J7" s="1044"/>
      <c r="K7" s="1045" t="s">
        <v>177</v>
      </c>
      <c r="L7" s="1045" t="s">
        <v>178</v>
      </c>
      <c r="M7" s="1052"/>
      <c r="N7" s="1040"/>
      <c r="O7" s="1042" t="s">
        <v>176</v>
      </c>
      <c r="P7" s="1043"/>
      <c r="Q7" s="1043"/>
      <c r="R7" s="1043"/>
      <c r="S7" s="1043"/>
      <c r="T7" s="1043"/>
      <c r="U7" s="1044"/>
      <c r="V7" s="1045" t="s">
        <v>177</v>
      </c>
      <c r="W7" s="1045" t="s">
        <v>178</v>
      </c>
      <c r="X7" s="1038"/>
      <c r="Y7" s="1040"/>
      <c r="Z7" s="1042" t="s">
        <v>176</v>
      </c>
      <c r="AA7" s="1043"/>
      <c r="AB7" s="1043"/>
      <c r="AC7" s="1043"/>
      <c r="AD7" s="1043"/>
      <c r="AE7" s="1043"/>
      <c r="AF7" s="1044"/>
      <c r="AG7" s="1045" t="s">
        <v>177</v>
      </c>
      <c r="AH7" s="1045" t="s">
        <v>178</v>
      </c>
      <c r="AI7" s="1038"/>
      <c r="AJ7" s="1040"/>
      <c r="AK7" s="1042" t="s">
        <v>176</v>
      </c>
      <c r="AL7" s="1043"/>
      <c r="AM7" s="1043"/>
      <c r="AN7" s="1043"/>
      <c r="AO7" s="1043"/>
      <c r="AP7" s="1043"/>
      <c r="AQ7" s="1044"/>
      <c r="AR7" s="1045" t="s">
        <v>177</v>
      </c>
      <c r="AS7" s="1045" t="s">
        <v>178</v>
      </c>
      <c r="AT7" s="1038"/>
      <c r="AU7" s="1040"/>
      <c r="AV7" s="1042" t="s">
        <v>176</v>
      </c>
      <c r="AW7" s="1043"/>
      <c r="AX7" s="1043"/>
      <c r="AY7" s="1043"/>
      <c r="AZ7" s="1043"/>
      <c r="BA7" s="1043"/>
      <c r="BB7" s="1044"/>
      <c r="BC7" s="1045" t="s">
        <v>177</v>
      </c>
      <c r="BD7" s="1045" t="s">
        <v>178</v>
      </c>
      <c r="BE7" s="1038"/>
      <c r="BF7" s="1040"/>
      <c r="BG7" s="1042" t="s">
        <v>176</v>
      </c>
      <c r="BH7" s="1043"/>
      <c r="BI7" s="1043"/>
      <c r="BJ7" s="1043"/>
      <c r="BK7" s="1043"/>
      <c r="BL7" s="1043"/>
      <c r="BM7" s="1044"/>
      <c r="BN7" s="1045" t="s">
        <v>177</v>
      </c>
      <c r="BO7" s="1045" t="s">
        <v>178</v>
      </c>
      <c r="BP7" s="1038"/>
      <c r="BQ7" s="1040"/>
      <c r="BR7" s="1042" t="s">
        <v>176</v>
      </c>
      <c r="BS7" s="1043"/>
      <c r="BT7" s="1043"/>
      <c r="BU7" s="1043"/>
      <c r="BV7" s="1043"/>
      <c r="BW7" s="1043"/>
      <c r="BX7" s="1044"/>
      <c r="BY7" s="1045" t="s">
        <v>177</v>
      </c>
      <c r="BZ7" s="1045" t="s">
        <v>178</v>
      </c>
      <c r="CA7" s="1038"/>
      <c r="CB7" s="1040"/>
      <c r="CC7" s="1042" t="s">
        <v>176</v>
      </c>
      <c r="CD7" s="1043"/>
      <c r="CE7" s="1043"/>
      <c r="CF7" s="1043"/>
      <c r="CG7" s="1043"/>
      <c r="CH7" s="1043"/>
      <c r="CI7" s="1044"/>
      <c r="CJ7" s="1045" t="s">
        <v>177</v>
      </c>
      <c r="CK7" s="1045" t="s">
        <v>178</v>
      </c>
      <c r="CL7" s="1038"/>
      <c r="CM7" s="1040"/>
      <c r="CN7" s="1042" t="s">
        <v>176</v>
      </c>
      <c r="CO7" s="1043"/>
      <c r="CP7" s="1043"/>
      <c r="CQ7" s="1043"/>
      <c r="CR7" s="1043"/>
      <c r="CS7" s="1043"/>
      <c r="CT7" s="1044"/>
      <c r="CU7" s="1045" t="s">
        <v>177</v>
      </c>
      <c r="CV7" s="1045" t="s">
        <v>178</v>
      </c>
      <c r="CW7" s="1038"/>
      <c r="CX7" s="1040"/>
      <c r="CY7" s="1042" t="s">
        <v>176</v>
      </c>
      <c r="CZ7" s="1043"/>
      <c r="DA7" s="1043"/>
      <c r="DB7" s="1043"/>
      <c r="DC7" s="1043"/>
      <c r="DD7" s="1043"/>
      <c r="DE7" s="1044"/>
      <c r="DF7" s="1045" t="s">
        <v>177</v>
      </c>
      <c r="DG7" s="1045" t="s">
        <v>178</v>
      </c>
      <c r="DH7" s="1038"/>
      <c r="DI7" s="1040"/>
      <c r="DJ7" s="1042" t="s">
        <v>176</v>
      </c>
      <c r="DK7" s="1043"/>
      <c r="DL7" s="1043"/>
      <c r="DM7" s="1043"/>
      <c r="DN7" s="1043"/>
      <c r="DO7" s="1043"/>
      <c r="DP7" s="1044"/>
      <c r="DQ7" s="1045" t="s">
        <v>177</v>
      </c>
      <c r="DR7" s="1045" t="s">
        <v>178</v>
      </c>
      <c r="DS7" s="1038"/>
      <c r="DT7" s="1040"/>
      <c r="DU7" s="1042" t="s">
        <v>176</v>
      </c>
      <c r="DV7" s="1043"/>
      <c r="DW7" s="1043"/>
      <c r="DX7" s="1043"/>
      <c r="DY7" s="1043"/>
      <c r="DZ7" s="1043"/>
      <c r="EA7" s="1044"/>
      <c r="EB7" s="1045" t="s">
        <v>177</v>
      </c>
      <c r="EC7" s="1045" t="s">
        <v>178</v>
      </c>
      <c r="ED7" s="1038"/>
      <c r="EE7" s="1040"/>
      <c r="EF7" s="1042" t="s">
        <v>176</v>
      </c>
      <c r="EG7" s="1043"/>
      <c r="EH7" s="1043"/>
      <c r="EI7" s="1043"/>
      <c r="EJ7" s="1043"/>
      <c r="EK7" s="1043"/>
      <c r="EL7" s="1044"/>
      <c r="EM7" s="1045" t="s">
        <v>177</v>
      </c>
      <c r="EN7" s="1045" t="s">
        <v>178</v>
      </c>
      <c r="EO7" s="1038"/>
      <c r="EP7" s="1040"/>
      <c r="EQ7" s="1042" t="s">
        <v>176</v>
      </c>
      <c r="ER7" s="1043"/>
      <c r="ES7" s="1043"/>
      <c r="ET7" s="1043"/>
      <c r="EU7" s="1043"/>
      <c r="EV7" s="1043"/>
      <c r="EW7" s="1044"/>
      <c r="EX7" s="1045" t="s">
        <v>177</v>
      </c>
      <c r="EY7" s="1045" t="s">
        <v>178</v>
      </c>
      <c r="EZ7" s="1038"/>
      <c r="FA7" s="1040"/>
      <c r="FB7" s="1042" t="s">
        <v>176</v>
      </c>
      <c r="FC7" s="1043"/>
      <c r="FD7" s="1043"/>
      <c r="FE7" s="1043"/>
      <c r="FF7" s="1043"/>
      <c r="FG7" s="1043"/>
      <c r="FH7" s="1044"/>
      <c r="FI7" s="1045" t="s">
        <v>177</v>
      </c>
      <c r="FJ7" s="1045" t="s">
        <v>178</v>
      </c>
      <c r="FK7" s="1038"/>
      <c r="FL7" s="1040"/>
      <c r="FM7" s="1042" t="s">
        <v>176</v>
      </c>
      <c r="FN7" s="1043"/>
      <c r="FO7" s="1043"/>
      <c r="FP7" s="1043"/>
      <c r="FQ7" s="1043"/>
      <c r="FR7" s="1043"/>
      <c r="FS7" s="1044"/>
      <c r="FT7" s="1045" t="s">
        <v>177</v>
      </c>
      <c r="FU7" s="1045" t="s">
        <v>178</v>
      </c>
      <c r="FV7" s="1038"/>
      <c r="FW7" s="1040"/>
      <c r="FX7" s="1042" t="s">
        <v>176</v>
      </c>
      <c r="FY7" s="1043"/>
      <c r="FZ7" s="1043"/>
      <c r="GA7" s="1043"/>
      <c r="GB7" s="1043"/>
      <c r="GC7" s="1043"/>
      <c r="GD7" s="1044"/>
      <c r="GE7" s="1045" t="s">
        <v>177</v>
      </c>
      <c r="GF7" s="1045" t="s">
        <v>178</v>
      </c>
      <c r="GG7" s="1038"/>
    </row>
    <row r="8" spans="1:189" ht="15" customHeight="1">
      <c r="A8" s="1061"/>
      <c r="B8" s="1062"/>
      <c r="C8" s="1041"/>
      <c r="D8" s="1050" t="s">
        <v>25</v>
      </c>
      <c r="E8" s="1054" t="s">
        <v>6</v>
      </c>
      <c r="F8" s="1055"/>
      <c r="G8" s="1055"/>
      <c r="H8" s="1055"/>
      <c r="I8" s="1055"/>
      <c r="J8" s="1056"/>
      <c r="K8" s="1046"/>
      <c r="L8" s="1048"/>
      <c r="M8" s="1052"/>
      <c r="N8" s="1040"/>
      <c r="O8" s="1050" t="s">
        <v>25</v>
      </c>
      <c r="P8" s="1054" t="s">
        <v>6</v>
      </c>
      <c r="Q8" s="1055"/>
      <c r="R8" s="1055"/>
      <c r="S8" s="1055"/>
      <c r="T8" s="1055"/>
      <c r="U8" s="1056"/>
      <c r="V8" s="1046"/>
      <c r="W8" s="1048"/>
      <c r="X8" s="1038"/>
      <c r="Y8" s="1040"/>
      <c r="Z8" s="1050" t="s">
        <v>25</v>
      </c>
      <c r="AA8" s="1054" t="s">
        <v>6</v>
      </c>
      <c r="AB8" s="1055"/>
      <c r="AC8" s="1055"/>
      <c r="AD8" s="1055"/>
      <c r="AE8" s="1055"/>
      <c r="AF8" s="1056"/>
      <c r="AG8" s="1046"/>
      <c r="AH8" s="1048"/>
      <c r="AI8" s="1038"/>
      <c r="AJ8" s="1040"/>
      <c r="AK8" s="1050" t="s">
        <v>25</v>
      </c>
      <c r="AL8" s="1054" t="s">
        <v>6</v>
      </c>
      <c r="AM8" s="1055"/>
      <c r="AN8" s="1055"/>
      <c r="AO8" s="1055"/>
      <c r="AP8" s="1055"/>
      <c r="AQ8" s="1056"/>
      <c r="AR8" s="1046"/>
      <c r="AS8" s="1048"/>
      <c r="AT8" s="1038"/>
      <c r="AU8" s="1040"/>
      <c r="AV8" s="1050" t="s">
        <v>25</v>
      </c>
      <c r="AW8" s="1054" t="s">
        <v>6</v>
      </c>
      <c r="AX8" s="1055"/>
      <c r="AY8" s="1055"/>
      <c r="AZ8" s="1055"/>
      <c r="BA8" s="1055"/>
      <c r="BB8" s="1056"/>
      <c r="BC8" s="1046"/>
      <c r="BD8" s="1048"/>
      <c r="BE8" s="1038"/>
      <c r="BF8" s="1040"/>
      <c r="BG8" s="1050" t="s">
        <v>25</v>
      </c>
      <c r="BH8" s="1054" t="s">
        <v>6</v>
      </c>
      <c r="BI8" s="1055"/>
      <c r="BJ8" s="1055"/>
      <c r="BK8" s="1055"/>
      <c r="BL8" s="1055"/>
      <c r="BM8" s="1056"/>
      <c r="BN8" s="1046"/>
      <c r="BO8" s="1048"/>
      <c r="BP8" s="1038"/>
      <c r="BQ8" s="1040"/>
      <c r="BR8" s="1050" t="s">
        <v>25</v>
      </c>
      <c r="BS8" s="1054" t="s">
        <v>6</v>
      </c>
      <c r="BT8" s="1055"/>
      <c r="BU8" s="1055"/>
      <c r="BV8" s="1055"/>
      <c r="BW8" s="1055"/>
      <c r="BX8" s="1056"/>
      <c r="BY8" s="1046"/>
      <c r="BZ8" s="1048"/>
      <c r="CA8" s="1038"/>
      <c r="CB8" s="1040"/>
      <c r="CC8" s="1050" t="s">
        <v>25</v>
      </c>
      <c r="CD8" s="1054" t="s">
        <v>6</v>
      </c>
      <c r="CE8" s="1055"/>
      <c r="CF8" s="1055"/>
      <c r="CG8" s="1055"/>
      <c r="CH8" s="1055"/>
      <c r="CI8" s="1056"/>
      <c r="CJ8" s="1046"/>
      <c r="CK8" s="1048"/>
      <c r="CL8" s="1038"/>
      <c r="CM8" s="1040"/>
      <c r="CN8" s="1050" t="s">
        <v>25</v>
      </c>
      <c r="CO8" s="1054" t="s">
        <v>6</v>
      </c>
      <c r="CP8" s="1055"/>
      <c r="CQ8" s="1055"/>
      <c r="CR8" s="1055"/>
      <c r="CS8" s="1055"/>
      <c r="CT8" s="1056"/>
      <c r="CU8" s="1046"/>
      <c r="CV8" s="1048"/>
      <c r="CW8" s="1038"/>
      <c r="CX8" s="1040"/>
      <c r="CY8" s="1050" t="s">
        <v>25</v>
      </c>
      <c r="CZ8" s="1054" t="s">
        <v>6</v>
      </c>
      <c r="DA8" s="1055"/>
      <c r="DB8" s="1055"/>
      <c r="DC8" s="1055"/>
      <c r="DD8" s="1055"/>
      <c r="DE8" s="1056"/>
      <c r="DF8" s="1046"/>
      <c r="DG8" s="1048"/>
      <c r="DH8" s="1038"/>
      <c r="DI8" s="1040"/>
      <c r="DJ8" s="1050" t="s">
        <v>25</v>
      </c>
      <c r="DK8" s="1054" t="s">
        <v>6</v>
      </c>
      <c r="DL8" s="1055"/>
      <c r="DM8" s="1055"/>
      <c r="DN8" s="1055"/>
      <c r="DO8" s="1055"/>
      <c r="DP8" s="1056"/>
      <c r="DQ8" s="1046"/>
      <c r="DR8" s="1048"/>
      <c r="DS8" s="1038"/>
      <c r="DT8" s="1040"/>
      <c r="DU8" s="1050" t="s">
        <v>25</v>
      </c>
      <c r="DV8" s="1054" t="s">
        <v>6</v>
      </c>
      <c r="DW8" s="1055"/>
      <c r="DX8" s="1055"/>
      <c r="DY8" s="1055"/>
      <c r="DZ8" s="1055"/>
      <c r="EA8" s="1056"/>
      <c r="EB8" s="1046"/>
      <c r="EC8" s="1048"/>
      <c r="ED8" s="1038"/>
      <c r="EE8" s="1040"/>
      <c r="EF8" s="1050" t="s">
        <v>25</v>
      </c>
      <c r="EG8" s="1054" t="s">
        <v>6</v>
      </c>
      <c r="EH8" s="1055"/>
      <c r="EI8" s="1055"/>
      <c r="EJ8" s="1055"/>
      <c r="EK8" s="1055"/>
      <c r="EL8" s="1056"/>
      <c r="EM8" s="1046"/>
      <c r="EN8" s="1048"/>
      <c r="EO8" s="1038"/>
      <c r="EP8" s="1040"/>
      <c r="EQ8" s="1050" t="s">
        <v>25</v>
      </c>
      <c r="ER8" s="1054" t="s">
        <v>6</v>
      </c>
      <c r="ES8" s="1055"/>
      <c r="ET8" s="1055"/>
      <c r="EU8" s="1055"/>
      <c r="EV8" s="1055"/>
      <c r="EW8" s="1056"/>
      <c r="EX8" s="1046"/>
      <c r="EY8" s="1048"/>
      <c r="EZ8" s="1038"/>
      <c r="FA8" s="1040"/>
      <c r="FB8" s="1050" t="s">
        <v>25</v>
      </c>
      <c r="FC8" s="1054" t="s">
        <v>6</v>
      </c>
      <c r="FD8" s="1055"/>
      <c r="FE8" s="1055"/>
      <c r="FF8" s="1055"/>
      <c r="FG8" s="1055"/>
      <c r="FH8" s="1056"/>
      <c r="FI8" s="1046"/>
      <c r="FJ8" s="1048"/>
      <c r="FK8" s="1038"/>
      <c r="FL8" s="1040"/>
      <c r="FM8" s="1050" t="s">
        <v>25</v>
      </c>
      <c r="FN8" s="1054" t="s">
        <v>6</v>
      </c>
      <c r="FO8" s="1055"/>
      <c r="FP8" s="1055"/>
      <c r="FQ8" s="1055"/>
      <c r="FR8" s="1055"/>
      <c r="FS8" s="1056"/>
      <c r="FT8" s="1046"/>
      <c r="FU8" s="1048"/>
      <c r="FV8" s="1038"/>
      <c r="FW8" s="1040"/>
      <c r="FX8" s="1050" t="s">
        <v>25</v>
      </c>
      <c r="FY8" s="1054" t="s">
        <v>6</v>
      </c>
      <c r="FZ8" s="1055"/>
      <c r="GA8" s="1055"/>
      <c r="GB8" s="1055"/>
      <c r="GC8" s="1055"/>
      <c r="GD8" s="1056"/>
      <c r="GE8" s="1046"/>
      <c r="GF8" s="1048"/>
      <c r="GG8" s="1038"/>
    </row>
    <row r="9" spans="1:189" ht="60.75" customHeight="1">
      <c r="A9" s="1063"/>
      <c r="B9" s="1064"/>
      <c r="C9" s="1041"/>
      <c r="D9" s="1050"/>
      <c r="E9" s="472" t="s">
        <v>179</v>
      </c>
      <c r="F9" s="472" t="s">
        <v>180</v>
      </c>
      <c r="G9" s="472" t="s">
        <v>181</v>
      </c>
      <c r="H9" s="472" t="s">
        <v>182</v>
      </c>
      <c r="I9" s="472" t="s">
        <v>271</v>
      </c>
      <c r="J9" s="472" t="s">
        <v>183</v>
      </c>
      <c r="K9" s="1047"/>
      <c r="L9" s="1049"/>
      <c r="M9" s="1053"/>
      <c r="N9" s="1040"/>
      <c r="O9" s="1050"/>
      <c r="P9" s="472" t="s">
        <v>179</v>
      </c>
      <c r="Q9" s="472" t="s">
        <v>180</v>
      </c>
      <c r="R9" s="472" t="s">
        <v>181</v>
      </c>
      <c r="S9" s="472" t="s">
        <v>182</v>
      </c>
      <c r="T9" s="472" t="s">
        <v>271</v>
      </c>
      <c r="U9" s="472" t="s">
        <v>183</v>
      </c>
      <c r="V9" s="1047"/>
      <c r="W9" s="1049"/>
      <c r="X9" s="1039"/>
      <c r="Y9" s="1040"/>
      <c r="Z9" s="1050"/>
      <c r="AA9" s="472" t="s">
        <v>179</v>
      </c>
      <c r="AB9" s="472" t="s">
        <v>180</v>
      </c>
      <c r="AC9" s="472" t="s">
        <v>181</v>
      </c>
      <c r="AD9" s="472" t="s">
        <v>182</v>
      </c>
      <c r="AE9" s="472" t="s">
        <v>271</v>
      </c>
      <c r="AF9" s="472" t="s">
        <v>183</v>
      </c>
      <c r="AG9" s="1047"/>
      <c r="AH9" s="1049"/>
      <c r="AI9" s="1039"/>
      <c r="AJ9" s="1040"/>
      <c r="AK9" s="1050"/>
      <c r="AL9" s="472" t="s">
        <v>179</v>
      </c>
      <c r="AM9" s="472" t="s">
        <v>180</v>
      </c>
      <c r="AN9" s="472" t="s">
        <v>181</v>
      </c>
      <c r="AO9" s="472" t="s">
        <v>182</v>
      </c>
      <c r="AP9" s="472" t="s">
        <v>271</v>
      </c>
      <c r="AQ9" s="472" t="s">
        <v>183</v>
      </c>
      <c r="AR9" s="1047"/>
      <c r="AS9" s="1049"/>
      <c r="AT9" s="1039"/>
      <c r="AU9" s="1040"/>
      <c r="AV9" s="1050"/>
      <c r="AW9" s="472" t="s">
        <v>179</v>
      </c>
      <c r="AX9" s="472" t="s">
        <v>180</v>
      </c>
      <c r="AY9" s="472" t="s">
        <v>181</v>
      </c>
      <c r="AZ9" s="472" t="s">
        <v>182</v>
      </c>
      <c r="BA9" s="472" t="s">
        <v>271</v>
      </c>
      <c r="BB9" s="472" t="s">
        <v>183</v>
      </c>
      <c r="BC9" s="1047"/>
      <c r="BD9" s="1049"/>
      <c r="BE9" s="1039"/>
      <c r="BF9" s="1040"/>
      <c r="BG9" s="1050"/>
      <c r="BH9" s="472" t="s">
        <v>179</v>
      </c>
      <c r="BI9" s="472" t="s">
        <v>180</v>
      </c>
      <c r="BJ9" s="472" t="s">
        <v>181</v>
      </c>
      <c r="BK9" s="472" t="s">
        <v>182</v>
      </c>
      <c r="BL9" s="472" t="s">
        <v>271</v>
      </c>
      <c r="BM9" s="472" t="s">
        <v>183</v>
      </c>
      <c r="BN9" s="1047"/>
      <c r="BO9" s="1049"/>
      <c r="BP9" s="1039"/>
      <c r="BQ9" s="1040"/>
      <c r="BR9" s="1050"/>
      <c r="BS9" s="472" t="s">
        <v>179</v>
      </c>
      <c r="BT9" s="472" t="s">
        <v>180</v>
      </c>
      <c r="BU9" s="472" t="s">
        <v>181</v>
      </c>
      <c r="BV9" s="472" t="s">
        <v>182</v>
      </c>
      <c r="BW9" s="472" t="s">
        <v>271</v>
      </c>
      <c r="BX9" s="472" t="s">
        <v>183</v>
      </c>
      <c r="BY9" s="1047"/>
      <c r="BZ9" s="1049"/>
      <c r="CA9" s="1039"/>
      <c r="CB9" s="1040"/>
      <c r="CC9" s="1050"/>
      <c r="CD9" s="472" t="s">
        <v>179</v>
      </c>
      <c r="CE9" s="472" t="s">
        <v>180</v>
      </c>
      <c r="CF9" s="472" t="s">
        <v>181</v>
      </c>
      <c r="CG9" s="472" t="s">
        <v>182</v>
      </c>
      <c r="CH9" s="472" t="s">
        <v>271</v>
      </c>
      <c r="CI9" s="472" t="s">
        <v>183</v>
      </c>
      <c r="CJ9" s="1047"/>
      <c r="CK9" s="1049"/>
      <c r="CL9" s="1039"/>
      <c r="CM9" s="1040"/>
      <c r="CN9" s="1050"/>
      <c r="CO9" s="472" t="s">
        <v>179</v>
      </c>
      <c r="CP9" s="472" t="s">
        <v>180</v>
      </c>
      <c r="CQ9" s="472" t="s">
        <v>181</v>
      </c>
      <c r="CR9" s="472" t="s">
        <v>182</v>
      </c>
      <c r="CS9" s="472" t="s">
        <v>271</v>
      </c>
      <c r="CT9" s="472" t="s">
        <v>183</v>
      </c>
      <c r="CU9" s="1047"/>
      <c r="CV9" s="1049"/>
      <c r="CW9" s="1039"/>
      <c r="CX9" s="1040"/>
      <c r="CY9" s="1050"/>
      <c r="CZ9" s="472" t="s">
        <v>179</v>
      </c>
      <c r="DA9" s="472" t="s">
        <v>180</v>
      </c>
      <c r="DB9" s="472" t="s">
        <v>181</v>
      </c>
      <c r="DC9" s="472" t="s">
        <v>182</v>
      </c>
      <c r="DD9" s="472" t="s">
        <v>271</v>
      </c>
      <c r="DE9" s="472" t="s">
        <v>183</v>
      </c>
      <c r="DF9" s="1047"/>
      <c r="DG9" s="1049"/>
      <c r="DH9" s="1039"/>
      <c r="DI9" s="1040"/>
      <c r="DJ9" s="1050"/>
      <c r="DK9" s="472" t="s">
        <v>179</v>
      </c>
      <c r="DL9" s="472" t="s">
        <v>180</v>
      </c>
      <c r="DM9" s="472" t="s">
        <v>181</v>
      </c>
      <c r="DN9" s="472" t="s">
        <v>182</v>
      </c>
      <c r="DO9" s="472" t="s">
        <v>271</v>
      </c>
      <c r="DP9" s="472" t="s">
        <v>183</v>
      </c>
      <c r="DQ9" s="1047"/>
      <c r="DR9" s="1049"/>
      <c r="DS9" s="1039"/>
      <c r="DT9" s="1040"/>
      <c r="DU9" s="1050"/>
      <c r="DV9" s="472" t="s">
        <v>179</v>
      </c>
      <c r="DW9" s="472" t="s">
        <v>180</v>
      </c>
      <c r="DX9" s="472" t="s">
        <v>181</v>
      </c>
      <c r="DY9" s="472" t="s">
        <v>182</v>
      </c>
      <c r="DZ9" s="472" t="s">
        <v>271</v>
      </c>
      <c r="EA9" s="472" t="s">
        <v>183</v>
      </c>
      <c r="EB9" s="1047"/>
      <c r="EC9" s="1049"/>
      <c r="ED9" s="1039"/>
      <c r="EE9" s="1040"/>
      <c r="EF9" s="1050"/>
      <c r="EG9" s="472" t="s">
        <v>179</v>
      </c>
      <c r="EH9" s="472" t="s">
        <v>180</v>
      </c>
      <c r="EI9" s="472" t="s">
        <v>181</v>
      </c>
      <c r="EJ9" s="472" t="s">
        <v>182</v>
      </c>
      <c r="EK9" s="472" t="s">
        <v>271</v>
      </c>
      <c r="EL9" s="472" t="s">
        <v>183</v>
      </c>
      <c r="EM9" s="1047"/>
      <c r="EN9" s="1049"/>
      <c r="EO9" s="1039"/>
      <c r="EP9" s="1040"/>
      <c r="EQ9" s="1050"/>
      <c r="ER9" s="472" t="s">
        <v>179</v>
      </c>
      <c r="ES9" s="472" t="s">
        <v>180</v>
      </c>
      <c r="ET9" s="472" t="s">
        <v>181</v>
      </c>
      <c r="EU9" s="472" t="s">
        <v>182</v>
      </c>
      <c r="EV9" s="472" t="s">
        <v>271</v>
      </c>
      <c r="EW9" s="472" t="s">
        <v>183</v>
      </c>
      <c r="EX9" s="1047"/>
      <c r="EY9" s="1049"/>
      <c r="EZ9" s="1039"/>
      <c r="FA9" s="1040"/>
      <c r="FB9" s="1050"/>
      <c r="FC9" s="472" t="s">
        <v>179</v>
      </c>
      <c r="FD9" s="472" t="s">
        <v>180</v>
      </c>
      <c r="FE9" s="472" t="s">
        <v>181</v>
      </c>
      <c r="FF9" s="472" t="s">
        <v>182</v>
      </c>
      <c r="FG9" s="472" t="s">
        <v>271</v>
      </c>
      <c r="FH9" s="472" t="s">
        <v>183</v>
      </c>
      <c r="FI9" s="1047"/>
      <c r="FJ9" s="1049"/>
      <c r="FK9" s="1039"/>
      <c r="FL9" s="1040"/>
      <c r="FM9" s="1050"/>
      <c r="FN9" s="472" t="s">
        <v>179</v>
      </c>
      <c r="FO9" s="472" t="s">
        <v>180</v>
      </c>
      <c r="FP9" s="472" t="s">
        <v>181</v>
      </c>
      <c r="FQ9" s="472" t="s">
        <v>182</v>
      </c>
      <c r="FR9" s="472" t="s">
        <v>271</v>
      </c>
      <c r="FS9" s="472" t="s">
        <v>183</v>
      </c>
      <c r="FT9" s="1047"/>
      <c r="FU9" s="1049"/>
      <c r="FV9" s="1039"/>
      <c r="FW9" s="1040"/>
      <c r="FX9" s="1050"/>
      <c r="FY9" s="472" t="s">
        <v>179</v>
      </c>
      <c r="FZ9" s="472" t="s">
        <v>180</v>
      </c>
      <c r="GA9" s="472" t="s">
        <v>181</v>
      </c>
      <c r="GB9" s="472" t="s">
        <v>182</v>
      </c>
      <c r="GC9" s="472" t="s">
        <v>271</v>
      </c>
      <c r="GD9" s="472" t="s">
        <v>183</v>
      </c>
      <c r="GE9" s="1047"/>
      <c r="GF9" s="1049"/>
      <c r="GG9" s="1039"/>
    </row>
    <row r="10" spans="1:189" s="476" customFormat="1" ht="12" customHeight="1">
      <c r="A10" s="1073" t="s">
        <v>5</v>
      </c>
      <c r="B10" s="1074"/>
      <c r="C10" s="473">
        <v>1</v>
      </c>
      <c r="D10" s="474">
        <v>2</v>
      </c>
      <c r="E10" s="473">
        <v>3</v>
      </c>
      <c r="F10" s="474">
        <v>4</v>
      </c>
      <c r="G10" s="473">
        <v>5</v>
      </c>
      <c r="H10" s="474">
        <v>6</v>
      </c>
      <c r="I10" s="473">
        <v>7</v>
      </c>
      <c r="J10" s="474">
        <v>8</v>
      </c>
      <c r="K10" s="473">
        <v>9</v>
      </c>
      <c r="L10" s="474">
        <v>10</v>
      </c>
      <c r="M10" s="475"/>
      <c r="N10" s="473">
        <v>1</v>
      </c>
      <c r="O10" s="474">
        <v>2</v>
      </c>
      <c r="P10" s="473">
        <v>3</v>
      </c>
      <c r="Q10" s="474">
        <v>4</v>
      </c>
      <c r="R10" s="473">
        <v>5</v>
      </c>
      <c r="S10" s="474">
        <v>6</v>
      </c>
      <c r="T10" s="473">
        <v>7</v>
      </c>
      <c r="U10" s="474">
        <v>8</v>
      </c>
      <c r="V10" s="473">
        <v>9</v>
      </c>
      <c r="W10" s="474">
        <v>10</v>
      </c>
      <c r="X10" s="521"/>
      <c r="Y10" s="473">
        <v>1</v>
      </c>
      <c r="Z10" s="474">
        <v>2</v>
      </c>
      <c r="AA10" s="473">
        <v>3</v>
      </c>
      <c r="AB10" s="474">
        <v>4</v>
      </c>
      <c r="AC10" s="473">
        <v>5</v>
      </c>
      <c r="AD10" s="474">
        <v>6</v>
      </c>
      <c r="AE10" s="473">
        <v>7</v>
      </c>
      <c r="AF10" s="474">
        <v>8</v>
      </c>
      <c r="AG10" s="473">
        <v>9</v>
      </c>
      <c r="AH10" s="474">
        <v>10</v>
      </c>
      <c r="AI10" s="521"/>
      <c r="AJ10" s="473">
        <v>1</v>
      </c>
      <c r="AK10" s="474">
        <v>2</v>
      </c>
      <c r="AL10" s="473">
        <v>3</v>
      </c>
      <c r="AM10" s="474">
        <v>4</v>
      </c>
      <c r="AN10" s="473">
        <v>5</v>
      </c>
      <c r="AO10" s="474">
        <v>6</v>
      </c>
      <c r="AP10" s="473">
        <v>7</v>
      </c>
      <c r="AQ10" s="474">
        <v>8</v>
      </c>
      <c r="AR10" s="473">
        <v>9</v>
      </c>
      <c r="AS10" s="474">
        <v>10</v>
      </c>
      <c r="AT10" s="521"/>
      <c r="AU10" s="473">
        <v>1</v>
      </c>
      <c r="AV10" s="474">
        <v>2</v>
      </c>
      <c r="AW10" s="473">
        <v>3</v>
      </c>
      <c r="AX10" s="474">
        <v>4</v>
      </c>
      <c r="AY10" s="473">
        <v>5</v>
      </c>
      <c r="AZ10" s="474">
        <v>6</v>
      </c>
      <c r="BA10" s="473">
        <v>7</v>
      </c>
      <c r="BB10" s="474">
        <v>8</v>
      </c>
      <c r="BC10" s="473">
        <v>9</v>
      </c>
      <c r="BD10" s="474">
        <v>10</v>
      </c>
      <c r="BE10" s="521"/>
      <c r="BF10" s="473">
        <v>1</v>
      </c>
      <c r="BG10" s="474">
        <v>2</v>
      </c>
      <c r="BH10" s="473">
        <v>3</v>
      </c>
      <c r="BI10" s="474">
        <v>4</v>
      </c>
      <c r="BJ10" s="473">
        <v>5</v>
      </c>
      <c r="BK10" s="474">
        <v>6</v>
      </c>
      <c r="BL10" s="473">
        <v>7</v>
      </c>
      <c r="BM10" s="474">
        <v>8</v>
      </c>
      <c r="BN10" s="473">
        <v>9</v>
      </c>
      <c r="BO10" s="474">
        <v>10</v>
      </c>
      <c r="BP10" s="521"/>
      <c r="BQ10" s="473">
        <v>1</v>
      </c>
      <c r="BR10" s="474">
        <v>2</v>
      </c>
      <c r="BS10" s="473">
        <v>3</v>
      </c>
      <c r="BT10" s="474">
        <v>4</v>
      </c>
      <c r="BU10" s="473">
        <v>5</v>
      </c>
      <c r="BV10" s="474">
        <v>6</v>
      </c>
      <c r="BW10" s="473">
        <v>7</v>
      </c>
      <c r="BX10" s="474">
        <v>8</v>
      </c>
      <c r="BY10" s="473">
        <v>9</v>
      </c>
      <c r="BZ10" s="474">
        <v>10</v>
      </c>
      <c r="CA10" s="521"/>
      <c r="CB10" s="473">
        <v>1</v>
      </c>
      <c r="CC10" s="474">
        <v>2</v>
      </c>
      <c r="CD10" s="473">
        <v>3</v>
      </c>
      <c r="CE10" s="474">
        <v>4</v>
      </c>
      <c r="CF10" s="473">
        <v>5</v>
      </c>
      <c r="CG10" s="474">
        <v>6</v>
      </c>
      <c r="CH10" s="473">
        <v>7</v>
      </c>
      <c r="CI10" s="474">
        <v>8</v>
      </c>
      <c r="CJ10" s="473">
        <v>9</v>
      </c>
      <c r="CK10" s="474">
        <v>10</v>
      </c>
      <c r="CL10" s="521"/>
      <c r="CM10" s="473">
        <v>1</v>
      </c>
      <c r="CN10" s="474">
        <v>2</v>
      </c>
      <c r="CO10" s="473">
        <v>3</v>
      </c>
      <c r="CP10" s="474">
        <v>4</v>
      </c>
      <c r="CQ10" s="473">
        <v>5</v>
      </c>
      <c r="CR10" s="474">
        <v>6</v>
      </c>
      <c r="CS10" s="473">
        <v>7</v>
      </c>
      <c r="CT10" s="474">
        <v>8</v>
      </c>
      <c r="CU10" s="473">
        <v>9</v>
      </c>
      <c r="CV10" s="474">
        <v>10</v>
      </c>
      <c r="CW10" s="521"/>
      <c r="CX10" s="473">
        <v>1</v>
      </c>
      <c r="CY10" s="474">
        <v>2</v>
      </c>
      <c r="CZ10" s="473">
        <v>3</v>
      </c>
      <c r="DA10" s="474">
        <v>4</v>
      </c>
      <c r="DB10" s="473">
        <v>5</v>
      </c>
      <c r="DC10" s="474">
        <v>6</v>
      </c>
      <c r="DD10" s="473">
        <v>7</v>
      </c>
      <c r="DE10" s="474">
        <v>8</v>
      </c>
      <c r="DF10" s="473">
        <v>9</v>
      </c>
      <c r="DG10" s="474">
        <v>10</v>
      </c>
      <c r="DH10" s="521"/>
      <c r="DI10" s="473">
        <v>1</v>
      </c>
      <c r="DJ10" s="474">
        <v>2</v>
      </c>
      <c r="DK10" s="473">
        <v>3</v>
      </c>
      <c r="DL10" s="474">
        <v>4</v>
      </c>
      <c r="DM10" s="473">
        <v>5</v>
      </c>
      <c r="DN10" s="474">
        <v>6</v>
      </c>
      <c r="DO10" s="473">
        <v>7</v>
      </c>
      <c r="DP10" s="474">
        <v>8</v>
      </c>
      <c r="DQ10" s="473">
        <v>9</v>
      </c>
      <c r="DR10" s="474">
        <v>10</v>
      </c>
      <c r="DS10" s="521"/>
      <c r="DT10" s="473">
        <v>1</v>
      </c>
      <c r="DU10" s="474">
        <v>2</v>
      </c>
      <c r="DV10" s="473">
        <v>3</v>
      </c>
      <c r="DW10" s="474">
        <v>4</v>
      </c>
      <c r="DX10" s="473">
        <v>5</v>
      </c>
      <c r="DY10" s="474">
        <v>6</v>
      </c>
      <c r="DZ10" s="473">
        <v>7</v>
      </c>
      <c r="EA10" s="474">
        <v>8</v>
      </c>
      <c r="EB10" s="473">
        <v>9</v>
      </c>
      <c r="EC10" s="474">
        <v>10</v>
      </c>
      <c r="ED10" s="521"/>
      <c r="EE10" s="473">
        <v>1</v>
      </c>
      <c r="EF10" s="474">
        <v>2</v>
      </c>
      <c r="EG10" s="473">
        <v>3</v>
      </c>
      <c r="EH10" s="474">
        <v>4</v>
      </c>
      <c r="EI10" s="473">
        <v>5</v>
      </c>
      <c r="EJ10" s="474">
        <v>6</v>
      </c>
      <c r="EK10" s="473">
        <v>7</v>
      </c>
      <c r="EL10" s="474">
        <v>8</v>
      </c>
      <c r="EM10" s="473">
        <v>9</v>
      </c>
      <c r="EN10" s="474">
        <v>10</v>
      </c>
      <c r="EO10" s="521"/>
      <c r="EP10" s="473">
        <v>1</v>
      </c>
      <c r="EQ10" s="474">
        <v>2</v>
      </c>
      <c r="ER10" s="473">
        <v>3</v>
      </c>
      <c r="ES10" s="474">
        <v>4</v>
      </c>
      <c r="ET10" s="473">
        <v>5</v>
      </c>
      <c r="EU10" s="474">
        <v>6</v>
      </c>
      <c r="EV10" s="473">
        <v>7</v>
      </c>
      <c r="EW10" s="474">
        <v>8</v>
      </c>
      <c r="EX10" s="473">
        <v>9</v>
      </c>
      <c r="EY10" s="474">
        <v>10</v>
      </c>
      <c r="EZ10" s="521"/>
      <c r="FA10" s="473">
        <v>1</v>
      </c>
      <c r="FB10" s="474">
        <v>2</v>
      </c>
      <c r="FC10" s="473">
        <v>3</v>
      </c>
      <c r="FD10" s="474">
        <v>4</v>
      </c>
      <c r="FE10" s="473">
        <v>5</v>
      </c>
      <c r="FF10" s="474">
        <v>6</v>
      </c>
      <c r="FG10" s="473">
        <v>7</v>
      </c>
      <c r="FH10" s="474">
        <v>8</v>
      </c>
      <c r="FI10" s="473">
        <v>9</v>
      </c>
      <c r="FJ10" s="474">
        <v>10</v>
      </c>
      <c r="FK10" s="521"/>
      <c r="FL10" s="473">
        <v>1</v>
      </c>
      <c r="FM10" s="474">
        <v>2</v>
      </c>
      <c r="FN10" s="473">
        <v>3</v>
      </c>
      <c r="FO10" s="474">
        <v>4</v>
      </c>
      <c r="FP10" s="473">
        <v>5</v>
      </c>
      <c r="FQ10" s="474">
        <v>6</v>
      </c>
      <c r="FR10" s="473">
        <v>7</v>
      </c>
      <c r="FS10" s="474">
        <v>8</v>
      </c>
      <c r="FT10" s="473">
        <v>9</v>
      </c>
      <c r="FU10" s="474">
        <v>10</v>
      </c>
      <c r="FV10" s="521"/>
      <c r="FW10" s="473">
        <v>1</v>
      </c>
      <c r="FX10" s="474">
        <v>2</v>
      </c>
      <c r="FY10" s="473">
        <v>3</v>
      </c>
      <c r="FZ10" s="474">
        <v>4</v>
      </c>
      <c r="GA10" s="473">
        <v>5</v>
      </c>
      <c r="GB10" s="474">
        <v>6</v>
      </c>
      <c r="GC10" s="473">
        <v>7</v>
      </c>
      <c r="GD10" s="474">
        <v>8</v>
      </c>
      <c r="GE10" s="473">
        <v>9</v>
      </c>
      <c r="GF10" s="474">
        <v>10</v>
      </c>
      <c r="GG10" s="521"/>
    </row>
    <row r="11" spans="1:189" s="482" customFormat="1" ht="15.75" customHeight="1">
      <c r="A11" s="477" t="s">
        <v>0</v>
      </c>
      <c r="B11" s="478" t="s">
        <v>98</v>
      </c>
      <c r="C11" s="479">
        <f>D11+K11+L11</f>
        <v>2503634336</v>
      </c>
      <c r="D11" s="480">
        <f>E11+F11+G11+H11+I11+J11</f>
        <v>11565006</v>
      </c>
      <c r="E11" s="480">
        <f>E12+E13</f>
        <v>9683881</v>
      </c>
      <c r="F11" s="480">
        <f aca="true" t="shared" si="4" ref="F11:L11">F12+F13</f>
        <v>300</v>
      </c>
      <c r="G11" s="480">
        <f t="shared" si="4"/>
        <v>1231242</v>
      </c>
      <c r="H11" s="480">
        <f t="shared" si="4"/>
        <v>73196</v>
      </c>
      <c r="I11" s="480">
        <f t="shared" si="4"/>
        <v>0</v>
      </c>
      <c r="J11" s="480">
        <f t="shared" si="4"/>
        <v>576387</v>
      </c>
      <c r="K11" s="480">
        <f t="shared" si="4"/>
        <v>2099286224</v>
      </c>
      <c r="L11" s="480">
        <f t="shared" si="4"/>
        <v>392783106</v>
      </c>
      <c r="M11" s="518">
        <f>'TIỀN-MẪU 3.THA-CĐ'!C11+'TIỀN-MẪU 4.THA-TĐ'!C11-'TIỀN THEO ĐT-MẪU5'!C11</f>
        <v>0</v>
      </c>
      <c r="N11" s="481">
        <f>O11+V11+W11</f>
        <v>90146716</v>
      </c>
      <c r="O11" s="480">
        <f>P11+Q11+R11+S11+T11+U11</f>
        <v>332437</v>
      </c>
      <c r="P11" s="480">
        <f>P12+P13</f>
        <v>64820</v>
      </c>
      <c r="Q11" s="480">
        <f aca="true" t="shared" si="5" ref="Q11:W11">Q12+Q13</f>
        <v>0</v>
      </c>
      <c r="R11" s="480">
        <f t="shared" si="5"/>
        <v>0</v>
      </c>
      <c r="S11" s="480">
        <f t="shared" si="5"/>
        <v>0</v>
      </c>
      <c r="T11" s="480">
        <f t="shared" si="5"/>
        <v>0</v>
      </c>
      <c r="U11" s="480">
        <f t="shared" si="5"/>
        <v>267617</v>
      </c>
      <c r="V11" s="480">
        <f t="shared" si="5"/>
        <v>77802864</v>
      </c>
      <c r="W11" s="480">
        <f t="shared" si="5"/>
        <v>12011415</v>
      </c>
      <c r="X11" s="522">
        <f>'TIỀN-MẪU 3.THA-CĐ'!P11+'TIỀN-MẪU 4.THA-TĐ'!Q11-'TIỀN THEO ĐT-MẪU5'!N11</f>
        <v>0</v>
      </c>
      <c r="Y11" s="481">
        <f>Z11+AG11+AH11</f>
        <v>364461005</v>
      </c>
      <c r="Z11" s="480">
        <f>AA11+AB11+AC11+AD11+AE11+AF11</f>
        <v>3344754</v>
      </c>
      <c r="AA11" s="480">
        <f>AA12+AA13</f>
        <v>2453538</v>
      </c>
      <c r="AB11" s="480">
        <f aca="true" t="shared" si="6" ref="AB11:AH11">AB12+AB13</f>
        <v>0</v>
      </c>
      <c r="AC11" s="480">
        <f t="shared" si="6"/>
        <v>891214</v>
      </c>
      <c r="AD11" s="480">
        <f t="shared" si="6"/>
        <v>0</v>
      </c>
      <c r="AE11" s="480">
        <f t="shared" si="6"/>
        <v>0</v>
      </c>
      <c r="AF11" s="480">
        <f t="shared" si="6"/>
        <v>2</v>
      </c>
      <c r="AG11" s="480">
        <f t="shared" si="6"/>
        <v>355061057</v>
      </c>
      <c r="AH11" s="480">
        <f t="shared" si="6"/>
        <v>6055194</v>
      </c>
      <c r="AI11" s="522">
        <f>'TIỀN-MẪU 3.THA-CĐ'!AC11+'TIỀN-MẪU 4.THA-TĐ'!AE11-'TIỀN THEO ĐT-MẪU5'!Y11</f>
        <v>0</v>
      </c>
      <c r="AJ11" s="481">
        <f>AK11+AR11+AS11</f>
        <v>361324723</v>
      </c>
      <c r="AK11" s="480">
        <f>AL11+AM11+AN11+AO11+AP11+AQ11</f>
        <v>940714</v>
      </c>
      <c r="AL11" s="480">
        <f>AL12+AL13</f>
        <v>940714</v>
      </c>
      <c r="AM11" s="480">
        <f aca="true" t="shared" si="7" ref="AM11:AS11">AM12+AM13</f>
        <v>0</v>
      </c>
      <c r="AN11" s="480">
        <f t="shared" si="7"/>
        <v>0</v>
      </c>
      <c r="AO11" s="480">
        <f t="shared" si="7"/>
        <v>0</v>
      </c>
      <c r="AP11" s="480">
        <f t="shared" si="7"/>
        <v>0</v>
      </c>
      <c r="AQ11" s="480">
        <f t="shared" si="7"/>
        <v>0</v>
      </c>
      <c r="AR11" s="480">
        <f t="shared" si="7"/>
        <v>219114109</v>
      </c>
      <c r="AS11" s="480">
        <f t="shared" si="7"/>
        <v>141269900</v>
      </c>
      <c r="AT11" s="522">
        <f>'TIỀN-MẪU 3.THA-CĐ'!AP11+'TIỀN-MẪU 4.THA-TĐ'!AS11-'TIỀN THEO ĐT-MẪU5'!AJ11</f>
        <v>0</v>
      </c>
      <c r="AU11" s="481">
        <f>AV11+BC11+BD11</f>
        <v>357333813</v>
      </c>
      <c r="AV11" s="480">
        <f>AW11+AX11+AY11+AZ11+BA11+BB11</f>
        <v>1486967</v>
      </c>
      <c r="AW11" s="480">
        <f aca="true" t="shared" si="8" ref="AW11:BD11">AW12+AW13</f>
        <v>1486967</v>
      </c>
      <c r="AX11" s="480">
        <f t="shared" si="8"/>
        <v>0</v>
      </c>
      <c r="AY11" s="480">
        <f t="shared" si="8"/>
        <v>0</v>
      </c>
      <c r="AZ11" s="480">
        <f t="shared" si="8"/>
        <v>0</v>
      </c>
      <c r="BA11" s="480">
        <f t="shared" si="8"/>
        <v>0</v>
      </c>
      <c r="BB11" s="480">
        <f t="shared" si="8"/>
        <v>0</v>
      </c>
      <c r="BC11" s="480">
        <f t="shared" si="8"/>
        <v>219063622</v>
      </c>
      <c r="BD11" s="480">
        <f t="shared" si="8"/>
        <v>136783224</v>
      </c>
      <c r="BE11" s="522">
        <f>'TIỀN-MẪU 3.THA-CĐ'!BC11+'TIỀN-MẪU 4.THA-TĐ'!BG11-'TIỀN THEO ĐT-MẪU5'!AU11</f>
        <v>0</v>
      </c>
      <c r="BF11" s="481">
        <f>BG11+BN11+BO11</f>
        <v>117154874</v>
      </c>
      <c r="BG11" s="480">
        <f>BH11+BI11+BJ11+BK11+BL11+BM11</f>
        <v>682994</v>
      </c>
      <c r="BH11" s="480">
        <f>BH12+BH13</f>
        <v>659794</v>
      </c>
      <c r="BI11" s="480">
        <f aca="true" t="shared" si="9" ref="BI11:BO11">BI12+BI13</f>
        <v>0</v>
      </c>
      <c r="BJ11" s="480">
        <f t="shared" si="9"/>
        <v>0</v>
      </c>
      <c r="BK11" s="480">
        <f t="shared" si="9"/>
        <v>23200</v>
      </c>
      <c r="BL11" s="480">
        <f t="shared" si="9"/>
        <v>0</v>
      </c>
      <c r="BM11" s="480">
        <f t="shared" si="9"/>
        <v>0</v>
      </c>
      <c r="BN11" s="480">
        <f t="shared" si="9"/>
        <v>75675364</v>
      </c>
      <c r="BO11" s="480">
        <f t="shared" si="9"/>
        <v>40796516</v>
      </c>
      <c r="BP11" s="522">
        <f>'TIỀN-MẪU 3.THA-CĐ'!BP11+'TIỀN-MẪU 4.THA-TĐ'!BU11-'TIỀN THEO ĐT-MẪU5'!BF11</f>
        <v>0</v>
      </c>
      <c r="BQ11" s="481">
        <f>BR11+BY11+BZ11</f>
        <v>620585508</v>
      </c>
      <c r="BR11" s="480">
        <f>BS11+BT11+BU11+BV11+BW11+BX11</f>
        <v>20731</v>
      </c>
      <c r="BS11" s="480">
        <f>BS12+BS13</f>
        <v>20731</v>
      </c>
      <c r="BT11" s="480">
        <f aca="true" t="shared" si="10" ref="BT11:BZ11">BT12+BT13</f>
        <v>0</v>
      </c>
      <c r="BU11" s="480">
        <f t="shared" si="10"/>
        <v>0</v>
      </c>
      <c r="BV11" s="480">
        <f t="shared" si="10"/>
        <v>0</v>
      </c>
      <c r="BW11" s="480">
        <f t="shared" si="10"/>
        <v>0</v>
      </c>
      <c r="BX11" s="480">
        <f t="shared" si="10"/>
        <v>0</v>
      </c>
      <c r="BY11" s="480">
        <f t="shared" si="10"/>
        <v>618990023</v>
      </c>
      <c r="BZ11" s="480">
        <f t="shared" si="10"/>
        <v>1574754</v>
      </c>
      <c r="CA11" s="522">
        <f>'TIỀN-MẪU 3.THA-CĐ'!CC11+'TIỀN-MẪU 4.THA-TĐ'!CI11-'TIỀN THEO ĐT-MẪU5'!BQ11</f>
        <v>0</v>
      </c>
      <c r="CB11" s="481">
        <f>CC11+CJ11+CK11</f>
        <v>32646</v>
      </c>
      <c r="CC11" s="480">
        <f>CD11+CE11+CF11+CG11+CH11+CI11</f>
        <v>32646</v>
      </c>
      <c r="CD11" s="480">
        <f>CD12+CD13</f>
        <v>32446</v>
      </c>
      <c r="CE11" s="480">
        <f aca="true" t="shared" si="11" ref="CE11:CK11">CE12+CE13</f>
        <v>0</v>
      </c>
      <c r="CF11" s="480">
        <f t="shared" si="11"/>
        <v>0</v>
      </c>
      <c r="CG11" s="480">
        <f t="shared" si="11"/>
        <v>0</v>
      </c>
      <c r="CH11" s="480">
        <f t="shared" si="11"/>
        <v>0</v>
      </c>
      <c r="CI11" s="480">
        <f t="shared" si="11"/>
        <v>200</v>
      </c>
      <c r="CJ11" s="480">
        <f t="shared" si="11"/>
        <v>0</v>
      </c>
      <c r="CK11" s="480">
        <f t="shared" si="11"/>
        <v>0</v>
      </c>
      <c r="CL11" s="522">
        <f>'TIỀN-MẪU 3.THA-CĐ'!CP11+'TIỀN-MẪU 4.THA-TĐ'!CW11-'TIỀN THEO ĐT-MẪU5'!CB11</f>
        <v>0</v>
      </c>
      <c r="CM11" s="481">
        <f>CN11+CU11+CV11</f>
        <v>156611235</v>
      </c>
      <c r="CN11" s="480">
        <f>CO11+CP11+CQ11+CR11+CS11+CT11</f>
        <v>851397</v>
      </c>
      <c r="CO11" s="480">
        <f>CO12+CO13</f>
        <v>816096</v>
      </c>
      <c r="CP11" s="480">
        <f aca="true" t="shared" si="12" ref="CP11:CV11">CP12+CP13</f>
        <v>0</v>
      </c>
      <c r="CQ11" s="480">
        <f t="shared" si="12"/>
        <v>0</v>
      </c>
      <c r="CR11" s="480">
        <f t="shared" si="12"/>
        <v>0</v>
      </c>
      <c r="CS11" s="480">
        <f t="shared" si="12"/>
        <v>0</v>
      </c>
      <c r="CT11" s="480">
        <f t="shared" si="12"/>
        <v>35301</v>
      </c>
      <c r="CU11" s="480">
        <f t="shared" si="12"/>
        <v>148510086</v>
      </c>
      <c r="CV11" s="480">
        <f t="shared" si="12"/>
        <v>7249752</v>
      </c>
      <c r="CW11" s="522">
        <f>'TIỀN-MẪU 3.THA-CĐ'!DC11+'TIỀN-MẪU 4.THA-TĐ'!DK11-'TIỀN THEO ĐT-MẪU5'!CM11</f>
        <v>0</v>
      </c>
      <c r="CX11" s="481">
        <f>CY11+DF11+DG11</f>
        <v>88181512</v>
      </c>
      <c r="CY11" s="480">
        <f>CZ11+DA11+DB11+DC11+DD11+DE11</f>
        <v>1066233</v>
      </c>
      <c r="CZ11" s="480">
        <f>CZ12+CZ13</f>
        <v>757569</v>
      </c>
      <c r="DA11" s="480">
        <f aca="true" t="shared" si="13" ref="DA11:DG11">DA12+DA13</f>
        <v>0</v>
      </c>
      <c r="DB11" s="480">
        <f t="shared" si="13"/>
        <v>305554</v>
      </c>
      <c r="DC11" s="480">
        <f t="shared" si="13"/>
        <v>3110</v>
      </c>
      <c r="DD11" s="480">
        <f t="shared" si="13"/>
        <v>0</v>
      </c>
      <c r="DE11" s="480">
        <f t="shared" si="13"/>
        <v>0</v>
      </c>
      <c r="DF11" s="480">
        <f t="shared" si="13"/>
        <v>70707142</v>
      </c>
      <c r="DG11" s="480">
        <f t="shared" si="13"/>
        <v>16408137</v>
      </c>
      <c r="DH11" s="522">
        <f>'TIỀN-MẪU 3.THA-CĐ'!DP11+'TIỀN-MẪU 4.THA-TĐ'!DY11-'TIỀN THEO ĐT-MẪU5'!CX11</f>
        <v>0</v>
      </c>
      <c r="DI11" s="481">
        <f>DJ11+DQ11+DR11</f>
        <v>4724631</v>
      </c>
      <c r="DJ11" s="480">
        <f>DK11+DL11+DM11+DN11+DO11+DP11</f>
        <v>1025830</v>
      </c>
      <c r="DK11" s="480">
        <f>DK12+DK13</f>
        <v>776361</v>
      </c>
      <c r="DL11" s="480">
        <f aca="true" t="shared" si="14" ref="DL11:DR11">DL12+DL13</f>
        <v>300</v>
      </c>
      <c r="DM11" s="480">
        <f t="shared" si="14"/>
        <v>34474</v>
      </c>
      <c r="DN11" s="480">
        <f t="shared" si="14"/>
        <v>31686</v>
      </c>
      <c r="DO11" s="480">
        <f t="shared" si="14"/>
        <v>0</v>
      </c>
      <c r="DP11" s="480">
        <f t="shared" si="14"/>
        <v>183009</v>
      </c>
      <c r="DQ11" s="480">
        <f t="shared" si="14"/>
        <v>2751942</v>
      </c>
      <c r="DR11" s="480">
        <f t="shared" si="14"/>
        <v>946859</v>
      </c>
      <c r="DS11" s="522">
        <f>'TIỀN-MẪU 3.THA-CĐ'!EC11+'TIỀN-MẪU 4.THA-TĐ'!EM11-'TIỀN THEO ĐT-MẪU5'!DI11</f>
        <v>0</v>
      </c>
      <c r="DT11" s="481">
        <f>DU11+EB11+EC11</f>
        <v>500548</v>
      </c>
      <c r="DU11" s="480">
        <f>DV11+DW11+DX11+DY11+DZ11+EA11</f>
        <v>281790</v>
      </c>
      <c r="DV11" s="480">
        <f>DV12+DV13</f>
        <v>176337</v>
      </c>
      <c r="DW11" s="480">
        <f aca="true" t="shared" si="15" ref="DW11:EC11">DW12+DW13</f>
        <v>0</v>
      </c>
      <c r="DX11" s="480">
        <f t="shared" si="15"/>
        <v>0</v>
      </c>
      <c r="DY11" s="480">
        <f t="shared" si="15"/>
        <v>15200</v>
      </c>
      <c r="DZ11" s="480">
        <f t="shared" si="15"/>
        <v>0</v>
      </c>
      <c r="EA11" s="480">
        <f t="shared" si="15"/>
        <v>90253</v>
      </c>
      <c r="EB11" s="480">
        <f t="shared" si="15"/>
        <v>0</v>
      </c>
      <c r="EC11" s="480">
        <f t="shared" si="15"/>
        <v>218758</v>
      </c>
      <c r="ED11" s="522">
        <f>'TIỀN-MẪU 3.THA-CĐ'!EP11+'TIỀN-MẪU 4.THA-TĐ'!FA11-'TIỀN THEO ĐT-MẪU5'!DT11</f>
        <v>0</v>
      </c>
      <c r="EE11" s="481">
        <f>EF11+EM11+EN11</f>
        <v>342577125</v>
      </c>
      <c r="EF11" s="480">
        <f>EG11+EH11+EI11+EJ11+EK11+EL11</f>
        <v>1498513</v>
      </c>
      <c r="EG11" s="480">
        <f>EG12+EG13</f>
        <v>1498508</v>
      </c>
      <c r="EH11" s="480">
        <f aca="true" t="shared" si="16" ref="EH11:EN11">EH12+EH13</f>
        <v>0</v>
      </c>
      <c r="EI11" s="480">
        <f t="shared" si="16"/>
        <v>0</v>
      </c>
      <c r="EJ11" s="480">
        <f t="shared" si="16"/>
        <v>0</v>
      </c>
      <c r="EK11" s="480">
        <f t="shared" si="16"/>
        <v>0</v>
      </c>
      <c r="EL11" s="480">
        <f t="shared" si="16"/>
        <v>5</v>
      </c>
      <c r="EM11" s="480">
        <f t="shared" si="16"/>
        <v>311610015</v>
      </c>
      <c r="EN11" s="480">
        <f t="shared" si="16"/>
        <v>29468597</v>
      </c>
      <c r="EO11" s="522">
        <f>'TIỀN-MẪU 3.THA-CĐ'!FC11+'TIỀN-MẪU 4.THA-TĐ'!FO11-'TIỀN THEO ĐT-MẪU5'!EE11</f>
        <v>0</v>
      </c>
      <c r="EP11" s="481">
        <f>EQ11+EX11+EY11</f>
        <v>0</v>
      </c>
      <c r="EQ11" s="480">
        <f>ER11+ES11+ET11+EU11+EV11+EW11</f>
        <v>0</v>
      </c>
      <c r="ER11" s="480">
        <f>ER12+ER13</f>
        <v>0</v>
      </c>
      <c r="ES11" s="480">
        <f aca="true" t="shared" si="17" ref="ES11:EY11">ES12+ES13</f>
        <v>0</v>
      </c>
      <c r="ET11" s="480">
        <f t="shared" si="17"/>
        <v>0</v>
      </c>
      <c r="EU11" s="480">
        <f t="shared" si="17"/>
        <v>0</v>
      </c>
      <c r="EV11" s="480">
        <f t="shared" si="17"/>
        <v>0</v>
      </c>
      <c r="EW11" s="480">
        <f t="shared" si="17"/>
        <v>0</v>
      </c>
      <c r="EX11" s="480">
        <f t="shared" si="17"/>
        <v>0</v>
      </c>
      <c r="EY11" s="480">
        <f t="shared" si="17"/>
        <v>0</v>
      </c>
      <c r="EZ11" s="522">
        <f>'TIỀN-MẪU 3.THA-CĐ'!FP11+'TIỀN-MẪU 4.THA-TĐ'!GC11-'TIỀN THEO ĐT-MẪU5'!EP11</f>
        <v>0</v>
      </c>
      <c r="FA11" s="481">
        <f>FB11+FI11+FJ11</f>
        <v>0</v>
      </c>
      <c r="FB11" s="480">
        <f>FC11+FD11+FE11+FF11+FG11+FH11</f>
        <v>0</v>
      </c>
      <c r="FC11" s="480">
        <f>FC12+FC13</f>
        <v>0</v>
      </c>
      <c r="FD11" s="480">
        <f aca="true" t="shared" si="18" ref="FD11:FJ11">FD12+FD13</f>
        <v>0</v>
      </c>
      <c r="FE11" s="480">
        <f t="shared" si="18"/>
        <v>0</v>
      </c>
      <c r="FF11" s="480">
        <f t="shared" si="18"/>
        <v>0</v>
      </c>
      <c r="FG11" s="480">
        <f t="shared" si="18"/>
        <v>0</v>
      </c>
      <c r="FH11" s="480">
        <f t="shared" si="18"/>
        <v>0</v>
      </c>
      <c r="FI11" s="480">
        <f t="shared" si="18"/>
        <v>0</v>
      </c>
      <c r="FJ11" s="480">
        <f t="shared" si="18"/>
        <v>0</v>
      </c>
      <c r="FK11" s="522">
        <f>'TIỀN-MẪU 3.THA-CĐ'!GC11+'TIỀN-MẪU 4.THA-TĐ'!GQ11-'TIỀN THEO ĐT-MẪU5'!FA11</f>
        <v>0</v>
      </c>
      <c r="FL11" s="481">
        <f>FM11+FT11+FU11</f>
        <v>0</v>
      </c>
      <c r="FM11" s="480">
        <f>FN11+FO11+FP11+FQ11+FR11+FS11</f>
        <v>0</v>
      </c>
      <c r="FN11" s="480">
        <f>FN12+FN13</f>
        <v>0</v>
      </c>
      <c r="FO11" s="480">
        <f aca="true" t="shared" si="19" ref="FO11:FU11">FO12+FO13</f>
        <v>0</v>
      </c>
      <c r="FP11" s="480">
        <f t="shared" si="19"/>
        <v>0</v>
      </c>
      <c r="FQ11" s="480">
        <f t="shared" si="19"/>
        <v>0</v>
      </c>
      <c r="FR11" s="480">
        <f t="shared" si="19"/>
        <v>0</v>
      </c>
      <c r="FS11" s="480">
        <f t="shared" si="19"/>
        <v>0</v>
      </c>
      <c r="FT11" s="480">
        <f t="shared" si="19"/>
        <v>0</v>
      </c>
      <c r="FU11" s="480">
        <f t="shared" si="19"/>
        <v>0</v>
      </c>
      <c r="FV11" s="522">
        <f>'TIỀN-MẪU 3.THA-CĐ'!GP11+'TIỀN-MẪU 4.THA-TĐ'!HE11-'TIỀN THEO ĐT-MẪU5'!FL11</f>
        <v>0</v>
      </c>
      <c r="FW11" s="481">
        <f>FX11+GE11+GF11</f>
        <v>0</v>
      </c>
      <c r="FX11" s="480">
        <f>FY11+FZ11+GA11+GB11+GC11+GD11</f>
        <v>0</v>
      </c>
      <c r="FY11" s="480">
        <f>FY12+FY13</f>
        <v>0</v>
      </c>
      <c r="FZ11" s="480">
        <f aca="true" t="shared" si="20" ref="FZ11:GF11">FZ12+FZ13</f>
        <v>0</v>
      </c>
      <c r="GA11" s="480">
        <f t="shared" si="20"/>
        <v>0</v>
      </c>
      <c r="GB11" s="480">
        <f t="shared" si="20"/>
        <v>0</v>
      </c>
      <c r="GC11" s="480">
        <f t="shared" si="20"/>
        <v>0</v>
      </c>
      <c r="GD11" s="480">
        <f t="shared" si="20"/>
        <v>0</v>
      </c>
      <c r="GE11" s="480">
        <f t="shared" si="20"/>
        <v>0</v>
      </c>
      <c r="GF11" s="480">
        <f t="shared" si="20"/>
        <v>0</v>
      </c>
      <c r="GG11" s="522">
        <f>'TIỀN-MẪU 3.THA-CĐ'!HC11+'TIỀN-MẪU 4.THA-TĐ'!HS11-'TIỀN THEO ĐT-MẪU5'!FW11</f>
        <v>0</v>
      </c>
    </row>
    <row r="12" spans="1:189" s="482" customFormat="1" ht="15.75" customHeight="1">
      <c r="A12" s="483">
        <v>1</v>
      </c>
      <c r="B12" s="484" t="s">
        <v>99</v>
      </c>
      <c r="C12" s="479">
        <f aca="true" t="shared" si="21" ref="C12:C26">D12+K12+L12</f>
        <v>1965392530</v>
      </c>
      <c r="D12" s="480">
        <f aca="true" t="shared" si="22" ref="D12:D26">E12+F12+G12+H12+I12+J12</f>
        <v>8778396</v>
      </c>
      <c r="E12" s="566">
        <f>P12+AA12+AL12+AW12+BH12+BS12+CD12+CO12+CZ12+DK12+DV12+EG12+ER12+FC12+FN12+FY12</f>
        <v>7473403</v>
      </c>
      <c r="F12" s="566">
        <f aca="true" t="shared" si="23" ref="F12:L15">Q12+AB12+AM12+AX12+BI12+BT12+CE12+CP12+DA12+DL12+DW12+EH12+ES12+FD12+FO12+FZ12</f>
        <v>0</v>
      </c>
      <c r="G12" s="566">
        <f t="shared" si="23"/>
        <v>1231242</v>
      </c>
      <c r="H12" s="566">
        <f t="shared" si="23"/>
        <v>57996</v>
      </c>
      <c r="I12" s="566">
        <f t="shared" si="23"/>
        <v>0</v>
      </c>
      <c r="J12" s="566">
        <f t="shared" si="23"/>
        <v>15755</v>
      </c>
      <c r="K12" s="566">
        <f t="shared" si="23"/>
        <v>1752073598</v>
      </c>
      <c r="L12" s="566">
        <f t="shared" si="23"/>
        <v>204540536</v>
      </c>
      <c r="M12" s="518">
        <f>'TIỀN-MẪU 3.THA-CĐ'!C12+'TIỀN-MẪU 4.THA-TĐ'!C12-'TIỀN THEO ĐT-MẪU5'!C12</f>
        <v>0</v>
      </c>
      <c r="N12" s="481">
        <f aca="true" t="shared" si="24" ref="N12:N26">O12+V12+W12</f>
        <v>89814279</v>
      </c>
      <c r="O12" s="480">
        <f aca="true" t="shared" si="25" ref="O12:O26">P12+Q12+R12+S12+T12+U12</f>
        <v>0</v>
      </c>
      <c r="P12" s="502">
        <v>0</v>
      </c>
      <c r="Q12" s="502">
        <v>0</v>
      </c>
      <c r="R12" s="502">
        <v>0</v>
      </c>
      <c r="S12" s="502">
        <v>0</v>
      </c>
      <c r="T12" s="502">
        <v>0</v>
      </c>
      <c r="U12" s="502">
        <v>0</v>
      </c>
      <c r="V12" s="502">
        <v>77802864</v>
      </c>
      <c r="W12" s="502">
        <v>12011415</v>
      </c>
      <c r="X12" s="522">
        <f>'TIỀN-MẪU 3.THA-CĐ'!P12+'TIỀN-MẪU 4.THA-TĐ'!Q12-'TIỀN THEO ĐT-MẪU5'!N12</f>
        <v>0</v>
      </c>
      <c r="Y12" s="481">
        <f aca="true" t="shared" si="26" ref="Y12:Y26">Z12+AG12+AH12</f>
        <v>351103317</v>
      </c>
      <c r="Z12" s="480">
        <f aca="true" t="shared" si="27" ref="Z12:Z26">AA12+AB12+AC12+AD12+AE12+AF12</f>
        <v>3344752</v>
      </c>
      <c r="AA12" s="652">
        <v>2453538</v>
      </c>
      <c r="AB12" s="652">
        <v>0</v>
      </c>
      <c r="AC12" s="652">
        <v>891214</v>
      </c>
      <c r="AD12" s="652">
        <v>0</v>
      </c>
      <c r="AE12" s="652">
        <v>0</v>
      </c>
      <c r="AF12" s="652">
        <v>0</v>
      </c>
      <c r="AG12" s="652">
        <v>341978123</v>
      </c>
      <c r="AH12" s="652">
        <v>5780442</v>
      </c>
      <c r="AI12" s="522">
        <f>'TIỀN-MẪU 3.THA-CĐ'!AC12+'TIỀN-MẪU 4.THA-TĐ'!AE12-'TIỀN THEO ĐT-MẪU5'!Y12</f>
        <v>0</v>
      </c>
      <c r="AJ12" s="481">
        <f aca="true" t="shared" si="28" ref="AJ12:AJ26">AK12+AR12+AS12</f>
        <v>220190749</v>
      </c>
      <c r="AK12" s="480">
        <f aca="true" t="shared" si="29" ref="AK12:AK26">AL12+AM12+AN12+AO12+AP12+AQ12</f>
        <v>396740</v>
      </c>
      <c r="AL12" s="658">
        <v>396740</v>
      </c>
      <c r="AM12" s="658">
        <v>0</v>
      </c>
      <c r="AN12" s="658">
        <v>0</v>
      </c>
      <c r="AO12" s="658">
        <v>0</v>
      </c>
      <c r="AP12" s="658">
        <v>0</v>
      </c>
      <c r="AQ12" s="658">
        <v>0</v>
      </c>
      <c r="AR12" s="658">
        <v>219114109</v>
      </c>
      <c r="AS12" s="658">
        <v>679900</v>
      </c>
      <c r="AT12" s="522">
        <f>'TIỀN-MẪU 3.THA-CĐ'!AP12+'TIỀN-MẪU 4.THA-TĐ'!AS12-'TIỀN THEO ĐT-MẪU5'!AJ12</f>
        <v>0</v>
      </c>
      <c r="AU12" s="481">
        <f aca="true" t="shared" si="30" ref="AU12:AU26">AV12+BC12+BD12</f>
        <v>301579459</v>
      </c>
      <c r="AV12" s="480">
        <f aca="true" t="shared" si="31" ref="AV12:AV26">AW12+AX12+AY12+AZ12+BA12+BB12</f>
        <v>1347923</v>
      </c>
      <c r="AW12" s="668">
        <v>1347923</v>
      </c>
      <c r="AX12" s="668">
        <v>0</v>
      </c>
      <c r="AY12" s="668">
        <v>0</v>
      </c>
      <c r="AZ12" s="668">
        <v>0</v>
      </c>
      <c r="BA12" s="668">
        <v>0</v>
      </c>
      <c r="BB12" s="668">
        <v>0</v>
      </c>
      <c r="BC12" s="668">
        <v>174899308</v>
      </c>
      <c r="BD12" s="668">
        <v>125332228</v>
      </c>
      <c r="BE12" s="522">
        <f>'TIỀN-MẪU 3.THA-CĐ'!BC12+'TIỀN-MẪU 4.THA-TĐ'!BG12-'TIỀN THEO ĐT-MẪU5'!AU12</f>
        <v>0</v>
      </c>
      <c r="BF12" s="481">
        <f aca="true" t="shared" si="32" ref="BF12:BF26">BG12+BN12+BO12</f>
        <v>72934196</v>
      </c>
      <c r="BG12" s="480">
        <f aca="true" t="shared" si="33" ref="BG12:BG26">BH12+BI12+BJ12+BK12+BL12+BM12</f>
        <v>402190</v>
      </c>
      <c r="BH12" s="502">
        <v>378990</v>
      </c>
      <c r="BI12" s="502">
        <v>0</v>
      </c>
      <c r="BJ12" s="502">
        <v>0</v>
      </c>
      <c r="BK12" s="502">
        <v>23200</v>
      </c>
      <c r="BL12" s="502">
        <v>0</v>
      </c>
      <c r="BM12" s="502">
        <v>0</v>
      </c>
      <c r="BN12" s="502">
        <v>61202916</v>
      </c>
      <c r="BO12" s="502">
        <v>11329090</v>
      </c>
      <c r="BP12" s="522">
        <f>'TIỀN-MẪU 3.THA-CĐ'!BP12+'TIỀN-MẪU 4.THA-TĐ'!BU12-'TIỀN THEO ĐT-MẪU5'!BF12</f>
        <v>0</v>
      </c>
      <c r="BQ12" s="481">
        <f aca="true" t="shared" si="34" ref="BQ12:BQ26">BR12+BY12+BZ12</f>
        <v>620360208</v>
      </c>
      <c r="BR12" s="480">
        <f aca="true" t="shared" si="35" ref="BR12:BR26">BS12+BT12+BU12+BV12+BW12+BX12</f>
        <v>20431</v>
      </c>
      <c r="BS12" s="658">
        <v>20431</v>
      </c>
      <c r="BT12" s="658">
        <v>0</v>
      </c>
      <c r="BU12" s="658">
        <v>0</v>
      </c>
      <c r="BV12" s="658">
        <v>0</v>
      </c>
      <c r="BW12" s="658">
        <v>0</v>
      </c>
      <c r="BX12" s="658">
        <v>0</v>
      </c>
      <c r="BY12" s="658">
        <v>618990023</v>
      </c>
      <c r="BZ12" s="658">
        <v>1349754</v>
      </c>
      <c r="CA12" s="522">
        <f>'TIỀN-MẪU 3.THA-CĐ'!CC12+'TIỀN-MẪU 4.THA-TĐ'!CI12-'TIỀN THEO ĐT-MẪU5'!BQ12</f>
        <v>0</v>
      </c>
      <c r="CB12" s="481">
        <f aca="true" t="shared" si="36" ref="CB12:CB26">CC12+CJ12+CK12</f>
        <v>0</v>
      </c>
      <c r="CC12" s="480">
        <f aca="true" t="shared" si="37" ref="CC12:CC26">CD12+CE12+CF12+CG12+CH12+CI12</f>
        <v>0</v>
      </c>
      <c r="CD12" s="652">
        <v>0</v>
      </c>
      <c r="CE12" s="652">
        <v>0</v>
      </c>
      <c r="CF12" s="652">
        <v>0</v>
      </c>
      <c r="CG12" s="652">
        <v>0</v>
      </c>
      <c r="CH12" s="652">
        <v>0</v>
      </c>
      <c r="CI12" s="652">
        <v>0</v>
      </c>
      <c r="CJ12" s="652">
        <v>0</v>
      </c>
      <c r="CK12" s="652">
        <v>0</v>
      </c>
      <c r="CL12" s="522">
        <f>'TIỀN-MẪU 3.THA-CĐ'!CP12+'TIỀN-MẪU 4.THA-TĐ'!CW12-'TIỀN THEO ĐT-MẪU5'!CB12</f>
        <v>0</v>
      </c>
      <c r="CM12" s="481">
        <f aca="true" t="shared" si="38" ref="CM12:CM26">CN12+CU12+CV12</f>
        <v>153124842</v>
      </c>
      <c r="CN12" s="480">
        <f aca="true" t="shared" si="39" ref="CN12:CN26">CO12+CP12+CQ12+CR12+CS12+CT12</f>
        <v>775086</v>
      </c>
      <c r="CO12" s="658">
        <v>775086</v>
      </c>
      <c r="CP12" s="658">
        <v>0</v>
      </c>
      <c r="CQ12" s="658">
        <v>0</v>
      </c>
      <c r="CR12" s="658">
        <v>0</v>
      </c>
      <c r="CS12" s="658">
        <v>0</v>
      </c>
      <c r="CT12" s="658">
        <v>0</v>
      </c>
      <c r="CU12" s="658">
        <v>146393004</v>
      </c>
      <c r="CV12" s="658">
        <v>5956752</v>
      </c>
      <c r="CW12" s="522">
        <f>'TIỀN-MẪU 3.THA-CĐ'!DC12+'TIỀN-MẪU 4.THA-TĐ'!DK12-'TIỀN THEO ĐT-MẪU5'!CM12</f>
        <v>0</v>
      </c>
      <c r="CX12" s="481">
        <f aca="true" t="shared" si="40" ref="CX12:CX26">CY12+DF12+DG12</f>
        <v>53645306</v>
      </c>
      <c r="CY12" s="480">
        <f aca="true" t="shared" si="41" ref="CY12:CY26">CZ12+DA12+DB12+DC12+DD12+DE12</f>
        <v>985759</v>
      </c>
      <c r="CZ12" s="664">
        <v>677095</v>
      </c>
      <c r="DA12" s="664">
        <v>0</v>
      </c>
      <c r="DB12" s="664">
        <v>305554</v>
      </c>
      <c r="DC12" s="664">
        <v>3110</v>
      </c>
      <c r="DD12" s="664">
        <v>0</v>
      </c>
      <c r="DE12" s="664">
        <v>0</v>
      </c>
      <c r="DF12" s="664">
        <v>38334341</v>
      </c>
      <c r="DG12" s="664">
        <v>14325206</v>
      </c>
      <c r="DH12" s="522">
        <f>'TIỀN-MẪU 3.THA-CĐ'!DP12+'TIỀN-MẪU 4.THA-TĐ'!DY12-'TIỀN THEO ĐT-MẪU5'!CX12</f>
        <v>0</v>
      </c>
      <c r="DI12" s="481">
        <f aca="true" t="shared" si="42" ref="DI12:DI26">DJ12+DQ12+DR12</f>
        <v>3125346</v>
      </c>
      <c r="DJ12" s="480">
        <f aca="true" t="shared" si="43" ref="DJ12:DJ26">DK12+DL12+DM12+DN12+DO12+DP12</f>
        <v>220663</v>
      </c>
      <c r="DK12" s="494">
        <v>138748</v>
      </c>
      <c r="DL12" s="494">
        <v>0</v>
      </c>
      <c r="DM12" s="494">
        <v>34474</v>
      </c>
      <c r="DN12" s="494">
        <v>31686</v>
      </c>
      <c r="DO12" s="494">
        <v>0</v>
      </c>
      <c r="DP12" s="494">
        <v>15755</v>
      </c>
      <c r="DQ12" s="494">
        <v>2751942</v>
      </c>
      <c r="DR12" s="494">
        <v>152741</v>
      </c>
      <c r="DS12" s="522">
        <f>'TIỀN-MẪU 3.THA-CĐ'!EC12+'TIỀN-MẪU 4.THA-TĐ'!EM12-'TIỀN THEO ĐT-MẪU5'!DI12</f>
        <v>0</v>
      </c>
      <c r="DT12" s="481">
        <f aca="true" t="shared" si="44" ref="DT12:DT26">DU12+EB12+EC12</f>
        <v>4238</v>
      </c>
      <c r="DU12" s="480">
        <f aca="true" t="shared" si="45" ref="DU12:DU26">DV12+DW12+DX12+DY12+DZ12+EA12</f>
        <v>4238</v>
      </c>
      <c r="DV12" s="508">
        <v>4238</v>
      </c>
      <c r="DW12" s="508">
        <v>0</v>
      </c>
      <c r="DX12" s="508">
        <v>0</v>
      </c>
      <c r="DY12" s="508">
        <v>0</v>
      </c>
      <c r="DZ12" s="508">
        <v>0</v>
      </c>
      <c r="EA12" s="508">
        <v>0</v>
      </c>
      <c r="EB12" s="508">
        <v>0</v>
      </c>
      <c r="EC12" s="508">
        <v>0</v>
      </c>
      <c r="ED12" s="522">
        <f>'TIỀN-MẪU 3.THA-CĐ'!EP12+'TIỀN-MẪU 4.THA-TĐ'!FA12-'TIỀN THEO ĐT-MẪU5'!DT12</f>
        <v>0</v>
      </c>
      <c r="EE12" s="481">
        <f aca="true" t="shared" si="46" ref="EE12:EE26">EF12+EM12+EN12</f>
        <v>99510590</v>
      </c>
      <c r="EF12" s="480">
        <f aca="true" t="shared" si="47" ref="EF12:EF26">EG12+EH12+EI12+EJ12+EK12+EL12</f>
        <v>1280614</v>
      </c>
      <c r="EG12" s="502">
        <v>1280614</v>
      </c>
      <c r="EH12" s="502">
        <v>0</v>
      </c>
      <c r="EI12" s="502">
        <v>0</v>
      </c>
      <c r="EJ12" s="502">
        <v>0</v>
      </c>
      <c r="EK12" s="502">
        <v>0</v>
      </c>
      <c r="EL12" s="502">
        <v>0</v>
      </c>
      <c r="EM12" s="502">
        <v>70606968</v>
      </c>
      <c r="EN12" s="502">
        <v>27623008</v>
      </c>
      <c r="EO12" s="522">
        <f>'TIỀN-MẪU 3.THA-CĐ'!FC12+'TIỀN-MẪU 4.THA-TĐ'!FO12-'TIỀN THEO ĐT-MẪU5'!EE12</f>
        <v>0</v>
      </c>
      <c r="EP12" s="481">
        <f aca="true" t="shared" si="48" ref="EP12:EP26">EQ12+EX12+EY12</f>
        <v>0</v>
      </c>
      <c r="EQ12" s="480">
        <f aca="true" t="shared" si="49" ref="EQ12:EQ26">ER12+ES12+ET12+EU12+EV12+EW12</f>
        <v>0</v>
      </c>
      <c r="ER12" s="498"/>
      <c r="ES12" s="498"/>
      <c r="ET12" s="498"/>
      <c r="EU12" s="498"/>
      <c r="EV12" s="498"/>
      <c r="EW12" s="498"/>
      <c r="EX12" s="498"/>
      <c r="EY12" s="498"/>
      <c r="EZ12" s="522">
        <f>'TIỀN-MẪU 3.THA-CĐ'!FP12+'TIỀN-MẪU 4.THA-TĐ'!GC12-'TIỀN THEO ĐT-MẪU5'!EP12</f>
        <v>0</v>
      </c>
      <c r="FA12" s="481">
        <f aca="true" t="shared" si="50" ref="FA12:FA26">FB12+FI12+FJ12</f>
        <v>0</v>
      </c>
      <c r="FB12" s="480">
        <f aca="true" t="shared" si="51" ref="FB12:FB26">FC12+FD12+FE12+FF12+FG12+FH12</f>
        <v>0</v>
      </c>
      <c r="FC12" s="502"/>
      <c r="FD12" s="502"/>
      <c r="FE12" s="502"/>
      <c r="FF12" s="502"/>
      <c r="FG12" s="502"/>
      <c r="FH12" s="502"/>
      <c r="FI12" s="502"/>
      <c r="FJ12" s="502"/>
      <c r="FK12" s="522">
        <f>'TIỀN-MẪU 3.THA-CĐ'!GC12+'TIỀN-MẪU 4.THA-TĐ'!GQ12-'TIỀN THEO ĐT-MẪU5'!FA12</f>
        <v>0</v>
      </c>
      <c r="FL12" s="481">
        <f aca="true" t="shared" si="52" ref="FL12:FL26">FM12+FT12+FU12</f>
        <v>0</v>
      </c>
      <c r="FM12" s="480">
        <f aca="true" t="shared" si="53" ref="FM12:FM26">FN12+FO12+FP12+FQ12+FR12+FS12</f>
        <v>0</v>
      </c>
      <c r="FN12" s="502"/>
      <c r="FO12" s="502"/>
      <c r="FP12" s="502"/>
      <c r="FQ12" s="502"/>
      <c r="FR12" s="502"/>
      <c r="FS12" s="502"/>
      <c r="FT12" s="502"/>
      <c r="FU12" s="502"/>
      <c r="FV12" s="522">
        <f>'TIỀN-MẪU 3.THA-CĐ'!GP12+'TIỀN-MẪU 4.THA-TĐ'!HE12-'TIỀN THEO ĐT-MẪU5'!FL12</f>
        <v>0</v>
      </c>
      <c r="FW12" s="481">
        <f aca="true" t="shared" si="54" ref="FW12:FW26">FX12+GE12+GF12</f>
        <v>0</v>
      </c>
      <c r="FX12" s="480">
        <f aca="true" t="shared" si="55" ref="FX12:FX26">FY12+FZ12+GA12+GB12+GC12+GD12</f>
        <v>0</v>
      </c>
      <c r="FY12" s="508"/>
      <c r="FZ12" s="508"/>
      <c r="GA12" s="508"/>
      <c r="GB12" s="508"/>
      <c r="GC12" s="508"/>
      <c r="GD12" s="508"/>
      <c r="GE12" s="508"/>
      <c r="GF12" s="508"/>
      <c r="GG12" s="522">
        <f>'TIỀN-MẪU 3.THA-CĐ'!HC12+'TIỀN-MẪU 4.THA-TĐ'!HS12-'TIỀN THEO ĐT-MẪU5'!FW12</f>
        <v>0</v>
      </c>
    </row>
    <row r="13" spans="1:189" s="482" customFormat="1" ht="15.75" customHeight="1">
      <c r="A13" s="483">
        <v>2</v>
      </c>
      <c r="B13" s="484" t="s">
        <v>100</v>
      </c>
      <c r="C13" s="479">
        <f t="shared" si="21"/>
        <v>538241806</v>
      </c>
      <c r="D13" s="480">
        <f t="shared" si="22"/>
        <v>2786610</v>
      </c>
      <c r="E13" s="566">
        <f>P13+AA13+AL13+AW13+BH13+BS13+CD13+CO13+CZ13+DK13+DV13+EG13+ER13+FC13+FN13+FY13</f>
        <v>2210478</v>
      </c>
      <c r="F13" s="566">
        <f t="shared" si="23"/>
        <v>300</v>
      </c>
      <c r="G13" s="566">
        <f t="shared" si="23"/>
        <v>0</v>
      </c>
      <c r="H13" s="566">
        <f t="shared" si="23"/>
        <v>15200</v>
      </c>
      <c r="I13" s="566">
        <f t="shared" si="23"/>
        <v>0</v>
      </c>
      <c r="J13" s="566">
        <f t="shared" si="23"/>
        <v>560632</v>
      </c>
      <c r="K13" s="566">
        <f t="shared" si="23"/>
        <v>347212626</v>
      </c>
      <c r="L13" s="566">
        <f t="shared" si="23"/>
        <v>188242570</v>
      </c>
      <c r="M13" s="518">
        <f>'TIỀN-MẪU 3.THA-CĐ'!C13+'TIỀN-MẪU 4.THA-TĐ'!C13-'TIỀN THEO ĐT-MẪU5'!C13</f>
        <v>0</v>
      </c>
      <c r="N13" s="481">
        <f t="shared" si="24"/>
        <v>332437</v>
      </c>
      <c r="O13" s="480">
        <f t="shared" si="25"/>
        <v>332437</v>
      </c>
      <c r="P13" s="503">
        <v>64820</v>
      </c>
      <c r="Q13" s="503">
        <v>0</v>
      </c>
      <c r="R13" s="503">
        <v>0</v>
      </c>
      <c r="S13" s="503">
        <v>0</v>
      </c>
      <c r="T13" s="503">
        <v>0</v>
      </c>
      <c r="U13" s="503">
        <v>267617</v>
      </c>
      <c r="V13" s="503">
        <v>0</v>
      </c>
      <c r="W13" s="503">
        <v>0</v>
      </c>
      <c r="X13" s="522">
        <f>'TIỀN-MẪU 3.THA-CĐ'!P13+'TIỀN-MẪU 4.THA-TĐ'!Q13-'TIỀN THEO ĐT-MẪU5'!N13</f>
        <v>0</v>
      </c>
      <c r="Y13" s="481">
        <f t="shared" si="26"/>
        <v>13357688</v>
      </c>
      <c r="Z13" s="480">
        <f t="shared" si="27"/>
        <v>2</v>
      </c>
      <c r="AA13" s="653">
        <v>0</v>
      </c>
      <c r="AB13" s="653">
        <v>0</v>
      </c>
      <c r="AC13" s="653">
        <v>0</v>
      </c>
      <c r="AD13" s="653">
        <v>0</v>
      </c>
      <c r="AE13" s="653">
        <v>0</v>
      </c>
      <c r="AF13" s="653">
        <v>2</v>
      </c>
      <c r="AG13" s="653">
        <v>13082934</v>
      </c>
      <c r="AH13" s="653">
        <v>274752</v>
      </c>
      <c r="AI13" s="522">
        <f>'TIỀN-MẪU 3.THA-CĐ'!AC13+'TIỀN-MẪU 4.THA-TĐ'!AE13-'TIỀN THEO ĐT-MẪU5'!Y13</f>
        <v>0</v>
      </c>
      <c r="AJ13" s="481">
        <f t="shared" si="28"/>
        <v>141133974</v>
      </c>
      <c r="AK13" s="480">
        <f t="shared" si="29"/>
        <v>543974</v>
      </c>
      <c r="AL13" s="659">
        <v>543974</v>
      </c>
      <c r="AM13" s="659">
        <v>0</v>
      </c>
      <c r="AN13" s="659">
        <v>0</v>
      </c>
      <c r="AO13" s="659">
        <v>0</v>
      </c>
      <c r="AP13" s="659">
        <v>0</v>
      </c>
      <c r="AQ13" s="659">
        <v>0</v>
      </c>
      <c r="AR13" s="659">
        <v>0</v>
      </c>
      <c r="AS13" s="659">
        <v>140590000</v>
      </c>
      <c r="AT13" s="522">
        <f>'TIỀN-MẪU 3.THA-CĐ'!AP13+'TIỀN-MẪU 4.THA-TĐ'!AS13-'TIỀN THEO ĐT-MẪU5'!AJ13</f>
        <v>0</v>
      </c>
      <c r="AU13" s="481">
        <f t="shared" si="30"/>
        <v>55754354</v>
      </c>
      <c r="AV13" s="480">
        <f t="shared" si="31"/>
        <v>139044</v>
      </c>
      <c r="AW13" s="669">
        <v>139044</v>
      </c>
      <c r="AX13" s="669">
        <v>0</v>
      </c>
      <c r="AY13" s="669">
        <v>0</v>
      </c>
      <c r="AZ13" s="669">
        <v>0</v>
      </c>
      <c r="BA13" s="669">
        <v>0</v>
      </c>
      <c r="BB13" s="669">
        <v>0</v>
      </c>
      <c r="BC13" s="669">
        <v>44164314</v>
      </c>
      <c r="BD13" s="669">
        <v>11450996</v>
      </c>
      <c r="BE13" s="522">
        <f>'TIỀN-MẪU 3.THA-CĐ'!BC13+'TIỀN-MẪU 4.THA-TĐ'!BG13-'TIỀN THEO ĐT-MẪU5'!AU13</f>
        <v>0</v>
      </c>
      <c r="BF13" s="481">
        <f t="shared" si="32"/>
        <v>44220678</v>
      </c>
      <c r="BG13" s="480">
        <f t="shared" si="33"/>
        <v>280804</v>
      </c>
      <c r="BH13" s="503">
        <v>280804</v>
      </c>
      <c r="BI13" s="503">
        <v>0</v>
      </c>
      <c r="BJ13" s="503">
        <v>0</v>
      </c>
      <c r="BK13" s="503">
        <v>0</v>
      </c>
      <c r="BL13" s="503">
        <v>0</v>
      </c>
      <c r="BM13" s="503">
        <v>0</v>
      </c>
      <c r="BN13" s="503">
        <v>14472448</v>
      </c>
      <c r="BO13" s="503">
        <v>29467426</v>
      </c>
      <c r="BP13" s="522">
        <f>'TIỀN-MẪU 3.THA-CĐ'!BP13+'TIỀN-MẪU 4.THA-TĐ'!BU13-'TIỀN THEO ĐT-MẪU5'!BF13</f>
        <v>0</v>
      </c>
      <c r="BQ13" s="481">
        <f t="shared" si="34"/>
        <v>225300</v>
      </c>
      <c r="BR13" s="480">
        <f t="shared" si="35"/>
        <v>300</v>
      </c>
      <c r="BS13" s="659">
        <v>300</v>
      </c>
      <c r="BT13" s="659">
        <v>0</v>
      </c>
      <c r="BU13" s="659">
        <v>0</v>
      </c>
      <c r="BV13" s="659">
        <v>0</v>
      </c>
      <c r="BW13" s="659">
        <v>0</v>
      </c>
      <c r="BX13" s="659">
        <v>0</v>
      </c>
      <c r="BY13" s="659">
        <v>0</v>
      </c>
      <c r="BZ13" s="659">
        <v>225000</v>
      </c>
      <c r="CA13" s="522">
        <f>'TIỀN-MẪU 3.THA-CĐ'!CC13+'TIỀN-MẪU 4.THA-TĐ'!CI13-'TIỀN THEO ĐT-MẪU5'!BQ13</f>
        <v>0</v>
      </c>
      <c r="CB13" s="481">
        <f t="shared" si="36"/>
        <v>32646</v>
      </c>
      <c r="CC13" s="480">
        <f t="shared" si="37"/>
        <v>32646</v>
      </c>
      <c r="CD13" s="653">
        <v>32446</v>
      </c>
      <c r="CE13" s="653">
        <v>0</v>
      </c>
      <c r="CF13" s="653">
        <v>0</v>
      </c>
      <c r="CG13" s="653">
        <v>0</v>
      </c>
      <c r="CH13" s="653">
        <v>0</v>
      </c>
      <c r="CI13" s="653">
        <v>200</v>
      </c>
      <c r="CJ13" s="653">
        <v>0</v>
      </c>
      <c r="CK13" s="653">
        <v>0</v>
      </c>
      <c r="CL13" s="522">
        <f>'TIỀN-MẪU 3.THA-CĐ'!CP13+'TIỀN-MẪU 4.THA-TĐ'!CW13-'TIỀN THEO ĐT-MẪU5'!CB13</f>
        <v>0</v>
      </c>
      <c r="CM13" s="481">
        <f t="shared" si="38"/>
        <v>3486393</v>
      </c>
      <c r="CN13" s="480">
        <f t="shared" si="39"/>
        <v>76311</v>
      </c>
      <c r="CO13" s="659">
        <v>41010</v>
      </c>
      <c r="CP13" s="659">
        <v>0</v>
      </c>
      <c r="CQ13" s="659">
        <v>0</v>
      </c>
      <c r="CR13" s="659">
        <v>0</v>
      </c>
      <c r="CS13" s="659">
        <v>0</v>
      </c>
      <c r="CT13" s="659">
        <v>35301</v>
      </c>
      <c r="CU13" s="659">
        <v>2117082</v>
      </c>
      <c r="CV13" s="659">
        <v>1293000</v>
      </c>
      <c r="CW13" s="522">
        <f>'TIỀN-MẪU 3.THA-CĐ'!DC13+'TIỀN-MẪU 4.THA-TĐ'!DK13-'TIỀN THEO ĐT-MẪU5'!CM13</f>
        <v>0</v>
      </c>
      <c r="CX13" s="481">
        <f t="shared" si="40"/>
        <v>34536206</v>
      </c>
      <c r="CY13" s="480">
        <f t="shared" si="41"/>
        <v>80474</v>
      </c>
      <c r="CZ13" s="665">
        <v>80474</v>
      </c>
      <c r="DA13" s="665">
        <v>0</v>
      </c>
      <c r="DB13" s="665">
        <v>0</v>
      </c>
      <c r="DC13" s="665">
        <v>0</v>
      </c>
      <c r="DD13" s="665">
        <v>0</v>
      </c>
      <c r="DE13" s="665">
        <v>0</v>
      </c>
      <c r="DF13" s="665">
        <v>32372801</v>
      </c>
      <c r="DG13" s="665">
        <v>2082931</v>
      </c>
      <c r="DH13" s="522">
        <f>'TIỀN-MẪU 3.THA-CĐ'!DP13+'TIỀN-MẪU 4.THA-TĐ'!DY13-'TIỀN THEO ĐT-MẪU5'!CX13</f>
        <v>0</v>
      </c>
      <c r="DI13" s="481">
        <f t="shared" si="42"/>
        <v>1599285</v>
      </c>
      <c r="DJ13" s="480">
        <f t="shared" si="43"/>
        <v>805167</v>
      </c>
      <c r="DK13" s="495">
        <v>637613</v>
      </c>
      <c r="DL13" s="495">
        <v>300</v>
      </c>
      <c r="DM13" s="495">
        <v>0</v>
      </c>
      <c r="DN13" s="495">
        <v>0</v>
      </c>
      <c r="DO13" s="495">
        <v>0</v>
      </c>
      <c r="DP13" s="495">
        <v>167254</v>
      </c>
      <c r="DQ13" s="495">
        <v>0</v>
      </c>
      <c r="DR13" s="495">
        <v>794118</v>
      </c>
      <c r="DS13" s="522">
        <f>'TIỀN-MẪU 3.THA-CĐ'!EC13+'TIỀN-MẪU 4.THA-TĐ'!EM13-'TIỀN THEO ĐT-MẪU5'!DI13</f>
        <v>0</v>
      </c>
      <c r="DT13" s="481">
        <f t="shared" si="44"/>
        <v>496310</v>
      </c>
      <c r="DU13" s="480">
        <f t="shared" si="45"/>
        <v>277552</v>
      </c>
      <c r="DV13" s="509">
        <v>172099</v>
      </c>
      <c r="DW13" s="509">
        <v>0</v>
      </c>
      <c r="DX13" s="509">
        <v>0</v>
      </c>
      <c r="DY13" s="509">
        <v>15200</v>
      </c>
      <c r="DZ13" s="509">
        <v>0</v>
      </c>
      <c r="EA13" s="509">
        <v>90253</v>
      </c>
      <c r="EB13" s="509">
        <v>0</v>
      </c>
      <c r="EC13" s="509">
        <v>218758</v>
      </c>
      <c r="ED13" s="522">
        <f>'TIỀN-MẪU 3.THA-CĐ'!EP13+'TIỀN-MẪU 4.THA-TĐ'!FA13-'TIỀN THEO ĐT-MẪU5'!DT13</f>
        <v>0</v>
      </c>
      <c r="EE13" s="481">
        <f t="shared" si="46"/>
        <v>243066535</v>
      </c>
      <c r="EF13" s="480">
        <f t="shared" si="47"/>
        <v>217899</v>
      </c>
      <c r="EG13" s="503">
        <v>217894</v>
      </c>
      <c r="EH13" s="503">
        <v>0</v>
      </c>
      <c r="EI13" s="503">
        <v>0</v>
      </c>
      <c r="EJ13" s="503">
        <v>0</v>
      </c>
      <c r="EK13" s="503">
        <v>0</v>
      </c>
      <c r="EL13" s="503">
        <v>5</v>
      </c>
      <c r="EM13" s="503">
        <v>241003047</v>
      </c>
      <c r="EN13" s="503">
        <v>1845589</v>
      </c>
      <c r="EO13" s="522">
        <f>'TIỀN-MẪU 3.THA-CĐ'!FC13+'TIỀN-MẪU 4.THA-TĐ'!FO13-'TIỀN THEO ĐT-MẪU5'!EE13</f>
        <v>0</v>
      </c>
      <c r="EP13" s="481">
        <f t="shared" si="48"/>
        <v>0</v>
      </c>
      <c r="EQ13" s="480">
        <f t="shared" si="49"/>
        <v>0</v>
      </c>
      <c r="ER13" s="499"/>
      <c r="ES13" s="499"/>
      <c r="ET13" s="499"/>
      <c r="EU13" s="499"/>
      <c r="EV13" s="499"/>
      <c r="EW13" s="499"/>
      <c r="EX13" s="499"/>
      <c r="EY13" s="499"/>
      <c r="EZ13" s="522">
        <f>'TIỀN-MẪU 3.THA-CĐ'!FP13+'TIỀN-MẪU 4.THA-TĐ'!GC13-'TIỀN THEO ĐT-MẪU5'!EP13</f>
        <v>0</v>
      </c>
      <c r="FA13" s="481">
        <f t="shared" si="50"/>
        <v>0</v>
      </c>
      <c r="FB13" s="480">
        <f t="shared" si="51"/>
        <v>0</v>
      </c>
      <c r="FC13" s="503"/>
      <c r="FD13" s="503"/>
      <c r="FE13" s="503"/>
      <c r="FF13" s="503"/>
      <c r="FG13" s="503"/>
      <c r="FH13" s="503"/>
      <c r="FI13" s="503"/>
      <c r="FJ13" s="503"/>
      <c r="FK13" s="522">
        <f>'TIỀN-MẪU 3.THA-CĐ'!GC13+'TIỀN-MẪU 4.THA-TĐ'!GQ13-'TIỀN THEO ĐT-MẪU5'!FA13</f>
        <v>0</v>
      </c>
      <c r="FL13" s="481">
        <f t="shared" si="52"/>
        <v>0</v>
      </c>
      <c r="FM13" s="480">
        <f t="shared" si="53"/>
        <v>0</v>
      </c>
      <c r="FN13" s="503"/>
      <c r="FO13" s="503"/>
      <c r="FP13" s="503"/>
      <c r="FQ13" s="503"/>
      <c r="FR13" s="503"/>
      <c r="FS13" s="503"/>
      <c r="FT13" s="503"/>
      <c r="FU13" s="503"/>
      <c r="FV13" s="522">
        <f>'TIỀN-MẪU 3.THA-CĐ'!GP13+'TIỀN-MẪU 4.THA-TĐ'!HE13-'TIỀN THEO ĐT-MẪU5'!FL13</f>
        <v>0</v>
      </c>
      <c r="FW13" s="481">
        <f t="shared" si="54"/>
        <v>0</v>
      </c>
      <c r="FX13" s="480">
        <f t="shared" si="55"/>
        <v>0</v>
      </c>
      <c r="FY13" s="509"/>
      <c r="FZ13" s="509"/>
      <c r="GA13" s="509"/>
      <c r="GB13" s="509"/>
      <c r="GC13" s="509"/>
      <c r="GD13" s="509"/>
      <c r="GE13" s="509"/>
      <c r="GF13" s="509"/>
      <c r="GG13" s="522">
        <f>'TIỀN-MẪU 3.THA-CĐ'!HC13+'TIỀN-MẪU 4.THA-TĐ'!HS13-'TIỀN THEO ĐT-MẪU5'!FW13</f>
        <v>0</v>
      </c>
    </row>
    <row r="14" spans="1:189" s="482" customFormat="1" ht="15.75" customHeight="1">
      <c r="A14" s="485" t="s">
        <v>1</v>
      </c>
      <c r="B14" s="486" t="s">
        <v>101</v>
      </c>
      <c r="C14" s="479">
        <f t="shared" si="21"/>
        <v>391153</v>
      </c>
      <c r="D14" s="480">
        <f t="shared" si="22"/>
        <v>238503</v>
      </c>
      <c r="E14" s="566">
        <f>P14+AA14+AL14+AW14+BH14+BS14+CD14+CO14+CZ14+DK14+DV14+EG14+ER14+FC14+FN14+FY14</f>
        <v>238503</v>
      </c>
      <c r="F14" s="566">
        <f t="shared" si="23"/>
        <v>0</v>
      </c>
      <c r="G14" s="566">
        <f t="shared" si="23"/>
        <v>0</v>
      </c>
      <c r="H14" s="566">
        <f t="shared" si="23"/>
        <v>0</v>
      </c>
      <c r="I14" s="566">
        <f t="shared" si="23"/>
        <v>0</v>
      </c>
      <c r="J14" s="566">
        <f t="shared" si="23"/>
        <v>0</v>
      </c>
      <c r="K14" s="566">
        <f t="shared" si="23"/>
        <v>0</v>
      </c>
      <c r="L14" s="566">
        <f t="shared" si="23"/>
        <v>152650</v>
      </c>
      <c r="M14" s="518">
        <f>'TIỀN-MẪU 3.THA-CĐ'!C14+'TIỀN-MẪU 4.THA-TĐ'!C14-'TIỀN THEO ĐT-MẪU5'!C14</f>
        <v>0</v>
      </c>
      <c r="N14" s="481">
        <f t="shared" si="24"/>
        <v>42764</v>
      </c>
      <c r="O14" s="480">
        <f t="shared" si="25"/>
        <v>42764</v>
      </c>
      <c r="P14" s="504">
        <v>42764</v>
      </c>
      <c r="Q14" s="504">
        <v>0</v>
      </c>
      <c r="R14" s="505">
        <v>0</v>
      </c>
      <c r="S14" s="505">
        <v>0</v>
      </c>
      <c r="T14" s="505">
        <v>0</v>
      </c>
      <c r="U14" s="505">
        <v>0</v>
      </c>
      <c r="V14" s="505">
        <v>0</v>
      </c>
      <c r="W14" s="505">
        <v>0</v>
      </c>
      <c r="X14" s="522">
        <f>'TIỀN-MẪU 3.THA-CĐ'!P14+'TIỀN-MẪU 4.THA-TĐ'!Q14-'TIỀN THEO ĐT-MẪU5'!N14</f>
        <v>0</v>
      </c>
      <c r="Y14" s="481">
        <f t="shared" si="26"/>
        <v>0</v>
      </c>
      <c r="Z14" s="480">
        <f t="shared" si="27"/>
        <v>0</v>
      </c>
      <c r="AA14" s="654">
        <v>0</v>
      </c>
      <c r="AB14" s="654">
        <v>0</v>
      </c>
      <c r="AC14" s="655">
        <v>0</v>
      </c>
      <c r="AD14" s="655">
        <v>0</v>
      </c>
      <c r="AE14" s="655">
        <v>0</v>
      </c>
      <c r="AF14" s="655">
        <v>0</v>
      </c>
      <c r="AG14" s="655">
        <v>0</v>
      </c>
      <c r="AH14" s="655">
        <v>0</v>
      </c>
      <c r="AI14" s="522">
        <f>'TIỀN-MẪU 3.THA-CĐ'!AC14+'TIỀN-MẪU 4.THA-TĐ'!AE14-'TIỀN THEO ĐT-MẪU5'!Y14</f>
        <v>0</v>
      </c>
      <c r="AJ14" s="481">
        <f t="shared" si="28"/>
        <v>0</v>
      </c>
      <c r="AK14" s="480">
        <f t="shared" si="29"/>
        <v>0</v>
      </c>
      <c r="AL14" s="660">
        <v>0</v>
      </c>
      <c r="AM14" s="660">
        <v>0</v>
      </c>
      <c r="AN14" s="661">
        <v>0</v>
      </c>
      <c r="AO14" s="661">
        <v>0</v>
      </c>
      <c r="AP14" s="661">
        <v>0</v>
      </c>
      <c r="AQ14" s="661">
        <v>0</v>
      </c>
      <c r="AR14" s="661">
        <v>0</v>
      </c>
      <c r="AS14" s="661">
        <v>0</v>
      </c>
      <c r="AT14" s="522">
        <f>'TIỀN-MẪU 3.THA-CĐ'!AP14+'TIỀN-MẪU 4.THA-TĐ'!AS14-'TIỀN THEO ĐT-MẪU5'!AJ14</f>
        <v>0</v>
      </c>
      <c r="AU14" s="481">
        <f t="shared" si="30"/>
        <v>0</v>
      </c>
      <c r="AV14" s="480">
        <f t="shared" si="31"/>
        <v>0</v>
      </c>
      <c r="AW14" s="670">
        <v>0</v>
      </c>
      <c r="AX14" s="670">
        <v>0</v>
      </c>
      <c r="AY14" s="671">
        <v>0</v>
      </c>
      <c r="AZ14" s="671">
        <v>0</v>
      </c>
      <c r="BA14" s="671">
        <v>0</v>
      </c>
      <c r="BB14" s="671">
        <v>0</v>
      </c>
      <c r="BC14" s="671">
        <v>0</v>
      </c>
      <c r="BD14" s="671">
        <v>0</v>
      </c>
      <c r="BE14" s="522">
        <f>'TIỀN-MẪU 3.THA-CĐ'!BC14+'TIỀN-MẪU 4.THA-TĐ'!BG14-'TIỀN THEO ĐT-MẪU5'!AU14</f>
        <v>0</v>
      </c>
      <c r="BF14" s="481">
        <f t="shared" si="32"/>
        <v>0</v>
      </c>
      <c r="BG14" s="480">
        <f t="shared" si="33"/>
        <v>0</v>
      </c>
      <c r="BH14" s="504">
        <v>0</v>
      </c>
      <c r="BI14" s="504">
        <v>0</v>
      </c>
      <c r="BJ14" s="505">
        <v>0</v>
      </c>
      <c r="BK14" s="505">
        <v>0</v>
      </c>
      <c r="BL14" s="505">
        <v>0</v>
      </c>
      <c r="BM14" s="505">
        <v>0</v>
      </c>
      <c r="BN14" s="505">
        <v>0</v>
      </c>
      <c r="BO14" s="505">
        <v>0</v>
      </c>
      <c r="BP14" s="522">
        <f>'TIỀN-MẪU 3.THA-CĐ'!BP14+'TIỀN-MẪU 4.THA-TĐ'!BU14-'TIỀN THEO ĐT-MẪU5'!BF14</f>
        <v>0</v>
      </c>
      <c r="BQ14" s="481">
        <f t="shared" si="34"/>
        <v>0</v>
      </c>
      <c r="BR14" s="480">
        <f t="shared" si="35"/>
        <v>0</v>
      </c>
      <c r="BS14" s="660">
        <v>0</v>
      </c>
      <c r="BT14" s="660">
        <v>0</v>
      </c>
      <c r="BU14" s="661">
        <v>0</v>
      </c>
      <c r="BV14" s="661">
        <v>0</v>
      </c>
      <c r="BW14" s="661">
        <v>0</v>
      </c>
      <c r="BX14" s="661">
        <v>0</v>
      </c>
      <c r="BY14" s="661">
        <v>0</v>
      </c>
      <c r="BZ14" s="661">
        <v>0</v>
      </c>
      <c r="CA14" s="522">
        <f>'TIỀN-MẪU 3.THA-CĐ'!CC14+'TIỀN-MẪU 4.THA-TĐ'!CI14-'TIỀN THEO ĐT-MẪU5'!BQ14</f>
        <v>0</v>
      </c>
      <c r="CB14" s="481">
        <f t="shared" si="36"/>
        <v>18397</v>
      </c>
      <c r="CC14" s="480">
        <f t="shared" si="37"/>
        <v>18397</v>
      </c>
      <c r="CD14" s="654">
        <v>18397</v>
      </c>
      <c r="CE14" s="654">
        <v>0</v>
      </c>
      <c r="CF14" s="655">
        <v>0</v>
      </c>
      <c r="CG14" s="655">
        <v>0</v>
      </c>
      <c r="CH14" s="655">
        <v>0</v>
      </c>
      <c r="CI14" s="655">
        <v>0</v>
      </c>
      <c r="CJ14" s="655">
        <v>0</v>
      </c>
      <c r="CK14" s="655">
        <v>0</v>
      </c>
      <c r="CL14" s="522">
        <f>'TIỀN-MẪU 3.THA-CĐ'!CP14+'TIỀN-MẪU 4.THA-TĐ'!CW14-'TIỀN THEO ĐT-MẪU5'!CB14</f>
        <v>0</v>
      </c>
      <c r="CM14" s="481">
        <f t="shared" si="38"/>
        <v>0</v>
      </c>
      <c r="CN14" s="480">
        <f t="shared" si="39"/>
        <v>0</v>
      </c>
      <c r="CO14" s="660">
        <v>0</v>
      </c>
      <c r="CP14" s="660">
        <v>0</v>
      </c>
      <c r="CQ14" s="661">
        <v>0</v>
      </c>
      <c r="CR14" s="661">
        <v>0</v>
      </c>
      <c r="CS14" s="661">
        <v>0</v>
      </c>
      <c r="CT14" s="661">
        <v>0</v>
      </c>
      <c r="CU14" s="661">
        <v>0</v>
      </c>
      <c r="CV14" s="661">
        <v>0</v>
      </c>
      <c r="CW14" s="522">
        <f>'TIỀN-MẪU 3.THA-CĐ'!DC14+'TIỀN-MẪU 4.THA-TĐ'!DK14-'TIỀN THEO ĐT-MẪU5'!CM14</f>
        <v>0</v>
      </c>
      <c r="CX14" s="481">
        <f t="shared" si="40"/>
        <v>0</v>
      </c>
      <c r="CY14" s="480">
        <f t="shared" si="41"/>
        <v>0</v>
      </c>
      <c r="CZ14" s="666">
        <v>0</v>
      </c>
      <c r="DA14" s="666">
        <v>0</v>
      </c>
      <c r="DB14" s="667">
        <v>0</v>
      </c>
      <c r="DC14" s="667">
        <v>0</v>
      </c>
      <c r="DD14" s="667">
        <v>0</v>
      </c>
      <c r="DE14" s="667">
        <v>0</v>
      </c>
      <c r="DF14" s="667">
        <v>0</v>
      </c>
      <c r="DG14" s="667">
        <v>0</v>
      </c>
      <c r="DH14" s="522">
        <f>'TIỀN-MẪU 3.THA-CĐ'!DP14+'TIỀN-MẪU 4.THA-TĐ'!DY14-'TIỀN THEO ĐT-MẪU5'!CX14</f>
        <v>0</v>
      </c>
      <c r="DI14" s="481">
        <f t="shared" si="42"/>
        <v>135847</v>
      </c>
      <c r="DJ14" s="480">
        <f t="shared" si="43"/>
        <v>135847</v>
      </c>
      <c r="DK14" s="496">
        <v>135847</v>
      </c>
      <c r="DL14" s="496">
        <v>0</v>
      </c>
      <c r="DM14" s="497">
        <v>0</v>
      </c>
      <c r="DN14" s="497">
        <v>0</v>
      </c>
      <c r="DO14" s="497">
        <v>0</v>
      </c>
      <c r="DP14" s="497">
        <v>0</v>
      </c>
      <c r="DQ14" s="497">
        <v>0</v>
      </c>
      <c r="DR14" s="497">
        <v>0</v>
      </c>
      <c r="DS14" s="522">
        <f>'TIỀN-MẪU 3.THA-CĐ'!EC14+'TIỀN-MẪU 4.THA-TĐ'!EM14-'TIỀN THEO ĐT-MẪU5'!DI14</f>
        <v>0</v>
      </c>
      <c r="DT14" s="481">
        <f t="shared" si="44"/>
        <v>194145</v>
      </c>
      <c r="DU14" s="480">
        <f t="shared" si="45"/>
        <v>41495</v>
      </c>
      <c r="DV14" s="510">
        <v>41495</v>
      </c>
      <c r="DW14" s="510">
        <v>0</v>
      </c>
      <c r="DX14" s="511">
        <v>0</v>
      </c>
      <c r="DY14" s="511">
        <v>0</v>
      </c>
      <c r="DZ14" s="511">
        <v>0</v>
      </c>
      <c r="EA14" s="511">
        <v>0</v>
      </c>
      <c r="EB14" s="511">
        <v>0</v>
      </c>
      <c r="EC14" s="511">
        <v>152650</v>
      </c>
      <c r="ED14" s="522">
        <f>'TIỀN-MẪU 3.THA-CĐ'!EP14+'TIỀN-MẪU 4.THA-TĐ'!FA14-'TIỀN THEO ĐT-MẪU5'!DT14</f>
        <v>0</v>
      </c>
      <c r="EE14" s="481">
        <f t="shared" si="46"/>
        <v>0</v>
      </c>
      <c r="EF14" s="480">
        <f t="shared" si="47"/>
        <v>0</v>
      </c>
      <c r="EG14" s="504">
        <v>0</v>
      </c>
      <c r="EH14" s="504">
        <v>0</v>
      </c>
      <c r="EI14" s="505">
        <v>0</v>
      </c>
      <c r="EJ14" s="505">
        <v>0</v>
      </c>
      <c r="EK14" s="505">
        <v>0</v>
      </c>
      <c r="EL14" s="505">
        <v>0</v>
      </c>
      <c r="EM14" s="505">
        <v>0</v>
      </c>
      <c r="EN14" s="505">
        <v>0</v>
      </c>
      <c r="EO14" s="522">
        <f>'TIỀN-MẪU 3.THA-CĐ'!FC14+'TIỀN-MẪU 4.THA-TĐ'!FO14-'TIỀN THEO ĐT-MẪU5'!EE14</f>
        <v>0</v>
      </c>
      <c r="EP14" s="481">
        <f t="shared" si="48"/>
        <v>0</v>
      </c>
      <c r="EQ14" s="480">
        <f t="shared" si="49"/>
        <v>0</v>
      </c>
      <c r="ER14" s="500"/>
      <c r="ES14" s="500"/>
      <c r="ET14" s="501"/>
      <c r="EU14" s="501"/>
      <c r="EV14" s="501"/>
      <c r="EW14" s="501"/>
      <c r="EX14" s="501"/>
      <c r="EY14" s="501"/>
      <c r="EZ14" s="522">
        <f>'TIỀN-MẪU 3.THA-CĐ'!FP14+'TIỀN-MẪU 4.THA-TĐ'!GC14-'TIỀN THEO ĐT-MẪU5'!EP14</f>
        <v>0</v>
      </c>
      <c r="FA14" s="481">
        <f t="shared" si="50"/>
        <v>0</v>
      </c>
      <c r="FB14" s="480">
        <f t="shared" si="51"/>
        <v>0</v>
      </c>
      <c r="FC14" s="504"/>
      <c r="FD14" s="504"/>
      <c r="FE14" s="505"/>
      <c r="FF14" s="505"/>
      <c r="FG14" s="505"/>
      <c r="FH14" s="505"/>
      <c r="FI14" s="505"/>
      <c r="FJ14" s="505"/>
      <c r="FK14" s="522">
        <f>'TIỀN-MẪU 3.THA-CĐ'!GC14+'TIỀN-MẪU 4.THA-TĐ'!GQ14-'TIỀN THEO ĐT-MẪU5'!FA14</f>
        <v>0</v>
      </c>
      <c r="FL14" s="481">
        <f t="shared" si="52"/>
        <v>0</v>
      </c>
      <c r="FM14" s="480">
        <f t="shared" si="53"/>
        <v>0</v>
      </c>
      <c r="FN14" s="504"/>
      <c r="FO14" s="504"/>
      <c r="FP14" s="505"/>
      <c r="FQ14" s="505"/>
      <c r="FR14" s="505"/>
      <c r="FS14" s="505"/>
      <c r="FT14" s="505"/>
      <c r="FU14" s="505"/>
      <c r="FV14" s="522">
        <f>'TIỀN-MẪU 3.THA-CĐ'!GP14+'TIỀN-MẪU 4.THA-TĐ'!HE14-'TIỀN THEO ĐT-MẪU5'!FL14</f>
        <v>0</v>
      </c>
      <c r="FW14" s="481">
        <f t="shared" si="54"/>
        <v>0</v>
      </c>
      <c r="FX14" s="480">
        <f t="shared" si="55"/>
        <v>0</v>
      </c>
      <c r="FY14" s="510"/>
      <c r="FZ14" s="510"/>
      <c r="GA14" s="511"/>
      <c r="GB14" s="511"/>
      <c r="GC14" s="511"/>
      <c r="GD14" s="511"/>
      <c r="GE14" s="511"/>
      <c r="GF14" s="511"/>
      <c r="GG14" s="522">
        <f>'TIỀN-MẪU 3.THA-CĐ'!HC14+'TIỀN-MẪU 4.THA-TĐ'!HS14-'TIỀN THEO ĐT-MẪU5'!FW14</f>
        <v>0</v>
      </c>
    </row>
    <row r="15" spans="1:189" s="482" customFormat="1" ht="15.75" customHeight="1">
      <c r="A15" s="485" t="s">
        <v>9</v>
      </c>
      <c r="B15" s="486" t="s">
        <v>102</v>
      </c>
      <c r="C15" s="479">
        <f t="shared" si="21"/>
        <v>0</v>
      </c>
      <c r="D15" s="480">
        <f t="shared" si="22"/>
        <v>0</v>
      </c>
      <c r="E15" s="566">
        <f>P15+AA15+AL15+AW15+BH15+BS15+CD15+CO15+CZ15+DK15+DV15+EG15+ER15+FC15+FN15+FY15</f>
        <v>0</v>
      </c>
      <c r="F15" s="566">
        <f t="shared" si="23"/>
        <v>0</v>
      </c>
      <c r="G15" s="566">
        <f t="shared" si="23"/>
        <v>0</v>
      </c>
      <c r="H15" s="566">
        <f t="shared" si="23"/>
        <v>0</v>
      </c>
      <c r="I15" s="566">
        <f t="shared" si="23"/>
        <v>0</v>
      </c>
      <c r="J15" s="566">
        <f t="shared" si="23"/>
        <v>0</v>
      </c>
      <c r="K15" s="566">
        <f t="shared" si="23"/>
        <v>0</v>
      </c>
      <c r="L15" s="566">
        <f t="shared" si="23"/>
        <v>0</v>
      </c>
      <c r="M15" s="518">
        <f>'TIỀN-MẪU 3.THA-CĐ'!C15+'TIỀN-MẪU 4.THA-TĐ'!C15-'TIỀN THEO ĐT-MẪU5'!C15</f>
        <v>0</v>
      </c>
      <c r="N15" s="481">
        <f t="shared" si="24"/>
        <v>0</v>
      </c>
      <c r="O15" s="480">
        <f t="shared" si="25"/>
        <v>0</v>
      </c>
      <c r="P15" s="504">
        <v>0</v>
      </c>
      <c r="Q15" s="504">
        <v>0</v>
      </c>
      <c r="R15" s="505">
        <v>0</v>
      </c>
      <c r="S15" s="505">
        <v>0</v>
      </c>
      <c r="T15" s="505">
        <v>0</v>
      </c>
      <c r="U15" s="505">
        <v>0</v>
      </c>
      <c r="V15" s="505">
        <v>0</v>
      </c>
      <c r="W15" s="505">
        <v>0</v>
      </c>
      <c r="X15" s="522">
        <f>'TIỀN-MẪU 3.THA-CĐ'!P15+'TIỀN-MẪU 4.THA-TĐ'!Q15-'TIỀN THEO ĐT-MẪU5'!N15</f>
        <v>0</v>
      </c>
      <c r="Y15" s="481">
        <f t="shared" si="26"/>
        <v>0</v>
      </c>
      <c r="Z15" s="480">
        <f t="shared" si="27"/>
        <v>0</v>
      </c>
      <c r="AA15" s="654">
        <v>0</v>
      </c>
      <c r="AB15" s="654">
        <v>0</v>
      </c>
      <c r="AC15" s="655">
        <v>0</v>
      </c>
      <c r="AD15" s="655">
        <v>0</v>
      </c>
      <c r="AE15" s="655">
        <v>0</v>
      </c>
      <c r="AF15" s="655">
        <v>0</v>
      </c>
      <c r="AG15" s="655">
        <v>0</v>
      </c>
      <c r="AH15" s="655">
        <v>0</v>
      </c>
      <c r="AI15" s="522">
        <f>'TIỀN-MẪU 3.THA-CĐ'!AC15+'TIỀN-MẪU 4.THA-TĐ'!AE15-'TIỀN THEO ĐT-MẪU5'!Y15</f>
        <v>0</v>
      </c>
      <c r="AJ15" s="481">
        <f t="shared" si="28"/>
        <v>0</v>
      </c>
      <c r="AK15" s="480">
        <f t="shared" si="29"/>
        <v>0</v>
      </c>
      <c r="AL15" s="660">
        <v>0</v>
      </c>
      <c r="AM15" s="660">
        <v>0</v>
      </c>
      <c r="AN15" s="661">
        <v>0</v>
      </c>
      <c r="AO15" s="661">
        <v>0</v>
      </c>
      <c r="AP15" s="661">
        <v>0</v>
      </c>
      <c r="AQ15" s="661">
        <v>0</v>
      </c>
      <c r="AR15" s="661">
        <v>0</v>
      </c>
      <c r="AS15" s="661">
        <v>0</v>
      </c>
      <c r="AT15" s="522">
        <f>'TIỀN-MẪU 3.THA-CĐ'!AP15+'TIỀN-MẪU 4.THA-TĐ'!AS15-'TIỀN THEO ĐT-MẪU5'!AJ15</f>
        <v>0</v>
      </c>
      <c r="AU15" s="481">
        <f t="shared" si="30"/>
        <v>0</v>
      </c>
      <c r="AV15" s="480">
        <f t="shared" si="31"/>
        <v>0</v>
      </c>
      <c r="AW15" s="670">
        <v>0</v>
      </c>
      <c r="AX15" s="670">
        <v>0</v>
      </c>
      <c r="AY15" s="671">
        <v>0</v>
      </c>
      <c r="AZ15" s="671">
        <v>0</v>
      </c>
      <c r="BA15" s="671">
        <v>0</v>
      </c>
      <c r="BB15" s="671">
        <v>0</v>
      </c>
      <c r="BC15" s="671">
        <v>0</v>
      </c>
      <c r="BD15" s="671">
        <v>0</v>
      </c>
      <c r="BE15" s="522">
        <f>'TIỀN-MẪU 3.THA-CĐ'!BC15+'TIỀN-MẪU 4.THA-TĐ'!BG15-'TIỀN THEO ĐT-MẪU5'!AU15</f>
        <v>0</v>
      </c>
      <c r="BF15" s="481">
        <f t="shared" si="32"/>
        <v>0</v>
      </c>
      <c r="BG15" s="480">
        <f t="shared" si="33"/>
        <v>0</v>
      </c>
      <c r="BH15" s="504">
        <v>0</v>
      </c>
      <c r="BI15" s="504">
        <v>0</v>
      </c>
      <c r="BJ15" s="505">
        <v>0</v>
      </c>
      <c r="BK15" s="505">
        <v>0</v>
      </c>
      <c r="BL15" s="505">
        <v>0</v>
      </c>
      <c r="BM15" s="505">
        <v>0</v>
      </c>
      <c r="BN15" s="505">
        <v>0</v>
      </c>
      <c r="BO15" s="505">
        <v>0</v>
      </c>
      <c r="BP15" s="522">
        <f>'TIỀN-MẪU 3.THA-CĐ'!BP15+'TIỀN-MẪU 4.THA-TĐ'!BU15-'TIỀN THEO ĐT-MẪU5'!BF15</f>
        <v>0</v>
      </c>
      <c r="BQ15" s="481">
        <f t="shared" si="34"/>
        <v>0</v>
      </c>
      <c r="BR15" s="480">
        <f t="shared" si="35"/>
        <v>0</v>
      </c>
      <c r="BS15" s="660">
        <v>0</v>
      </c>
      <c r="BT15" s="660">
        <v>0</v>
      </c>
      <c r="BU15" s="661">
        <v>0</v>
      </c>
      <c r="BV15" s="661">
        <v>0</v>
      </c>
      <c r="BW15" s="661">
        <v>0</v>
      </c>
      <c r="BX15" s="661">
        <v>0</v>
      </c>
      <c r="BY15" s="661">
        <v>0</v>
      </c>
      <c r="BZ15" s="661">
        <v>0</v>
      </c>
      <c r="CA15" s="522">
        <f>'TIỀN-MẪU 3.THA-CĐ'!CC15+'TIỀN-MẪU 4.THA-TĐ'!CI15-'TIỀN THEO ĐT-MẪU5'!BQ15</f>
        <v>0</v>
      </c>
      <c r="CB15" s="481">
        <f t="shared" si="36"/>
        <v>0</v>
      </c>
      <c r="CC15" s="480">
        <f t="shared" si="37"/>
        <v>0</v>
      </c>
      <c r="CD15" s="654">
        <v>0</v>
      </c>
      <c r="CE15" s="654">
        <v>0</v>
      </c>
      <c r="CF15" s="655">
        <v>0</v>
      </c>
      <c r="CG15" s="655">
        <v>0</v>
      </c>
      <c r="CH15" s="655">
        <v>0</v>
      </c>
      <c r="CI15" s="655">
        <v>0</v>
      </c>
      <c r="CJ15" s="655">
        <v>0</v>
      </c>
      <c r="CK15" s="655">
        <v>0</v>
      </c>
      <c r="CL15" s="522">
        <f>'TIỀN-MẪU 3.THA-CĐ'!CP15+'TIỀN-MẪU 4.THA-TĐ'!CW15-'TIỀN THEO ĐT-MẪU5'!CB15</f>
        <v>0</v>
      </c>
      <c r="CM15" s="481">
        <f t="shared" si="38"/>
        <v>0</v>
      </c>
      <c r="CN15" s="480">
        <f t="shared" si="39"/>
        <v>0</v>
      </c>
      <c r="CO15" s="660">
        <v>0</v>
      </c>
      <c r="CP15" s="660">
        <v>0</v>
      </c>
      <c r="CQ15" s="661">
        <v>0</v>
      </c>
      <c r="CR15" s="661">
        <v>0</v>
      </c>
      <c r="CS15" s="661">
        <v>0</v>
      </c>
      <c r="CT15" s="661">
        <v>0</v>
      </c>
      <c r="CU15" s="661">
        <v>0</v>
      </c>
      <c r="CV15" s="661">
        <v>0</v>
      </c>
      <c r="CW15" s="522">
        <f>'TIỀN-MẪU 3.THA-CĐ'!DC15+'TIỀN-MẪU 4.THA-TĐ'!DK15-'TIỀN THEO ĐT-MẪU5'!CM15</f>
        <v>0</v>
      </c>
      <c r="CX15" s="481">
        <f t="shared" si="40"/>
        <v>0</v>
      </c>
      <c r="CY15" s="480">
        <f t="shared" si="41"/>
        <v>0</v>
      </c>
      <c r="CZ15" s="666">
        <v>0</v>
      </c>
      <c r="DA15" s="666">
        <v>0</v>
      </c>
      <c r="DB15" s="667">
        <v>0</v>
      </c>
      <c r="DC15" s="667">
        <v>0</v>
      </c>
      <c r="DD15" s="667">
        <v>0</v>
      </c>
      <c r="DE15" s="667">
        <v>0</v>
      </c>
      <c r="DF15" s="667">
        <v>0</v>
      </c>
      <c r="DG15" s="667">
        <v>0</v>
      </c>
      <c r="DH15" s="522">
        <f>'TIỀN-MẪU 3.THA-CĐ'!DP15+'TIỀN-MẪU 4.THA-TĐ'!DY15-'TIỀN THEO ĐT-MẪU5'!CX15</f>
        <v>0</v>
      </c>
      <c r="DI15" s="481">
        <f t="shared" si="42"/>
        <v>0</v>
      </c>
      <c r="DJ15" s="480">
        <f t="shared" si="43"/>
        <v>0</v>
      </c>
      <c r="DK15" s="496">
        <v>0</v>
      </c>
      <c r="DL15" s="496">
        <v>0</v>
      </c>
      <c r="DM15" s="497">
        <v>0</v>
      </c>
      <c r="DN15" s="497">
        <v>0</v>
      </c>
      <c r="DO15" s="497">
        <v>0</v>
      </c>
      <c r="DP15" s="497">
        <v>0</v>
      </c>
      <c r="DQ15" s="497">
        <v>0</v>
      </c>
      <c r="DR15" s="497">
        <v>0</v>
      </c>
      <c r="DS15" s="522">
        <f>'TIỀN-MẪU 3.THA-CĐ'!EC15+'TIỀN-MẪU 4.THA-TĐ'!EM15-'TIỀN THEO ĐT-MẪU5'!DI15</f>
        <v>0</v>
      </c>
      <c r="DT15" s="481">
        <f t="shared" si="44"/>
        <v>0</v>
      </c>
      <c r="DU15" s="480">
        <f t="shared" si="45"/>
        <v>0</v>
      </c>
      <c r="DV15" s="510">
        <v>0</v>
      </c>
      <c r="DW15" s="510">
        <v>0</v>
      </c>
      <c r="DX15" s="511">
        <v>0</v>
      </c>
      <c r="DY15" s="511">
        <v>0</v>
      </c>
      <c r="DZ15" s="511">
        <v>0</v>
      </c>
      <c r="EA15" s="511">
        <v>0</v>
      </c>
      <c r="EB15" s="511">
        <v>0</v>
      </c>
      <c r="EC15" s="511">
        <v>0</v>
      </c>
      <c r="ED15" s="522">
        <f>'TIỀN-MẪU 3.THA-CĐ'!EP15+'TIỀN-MẪU 4.THA-TĐ'!FA15-'TIỀN THEO ĐT-MẪU5'!DT15</f>
        <v>0</v>
      </c>
      <c r="EE15" s="481">
        <f t="shared" si="46"/>
        <v>0</v>
      </c>
      <c r="EF15" s="480">
        <f t="shared" si="47"/>
        <v>0</v>
      </c>
      <c r="EG15" s="504">
        <v>0</v>
      </c>
      <c r="EH15" s="504">
        <v>0</v>
      </c>
      <c r="EI15" s="505">
        <v>0</v>
      </c>
      <c r="EJ15" s="505">
        <v>0</v>
      </c>
      <c r="EK15" s="505">
        <v>0</v>
      </c>
      <c r="EL15" s="505">
        <v>0</v>
      </c>
      <c r="EM15" s="505">
        <v>0</v>
      </c>
      <c r="EN15" s="505">
        <v>0</v>
      </c>
      <c r="EO15" s="522">
        <f>'TIỀN-MẪU 3.THA-CĐ'!FC15+'TIỀN-MẪU 4.THA-TĐ'!FO15-'TIỀN THEO ĐT-MẪU5'!EE15</f>
        <v>0</v>
      </c>
      <c r="EP15" s="481">
        <f t="shared" si="48"/>
        <v>0</v>
      </c>
      <c r="EQ15" s="480">
        <f t="shared" si="49"/>
        <v>0</v>
      </c>
      <c r="ER15" s="500"/>
      <c r="ES15" s="500"/>
      <c r="ET15" s="501"/>
      <c r="EU15" s="501"/>
      <c r="EV15" s="501"/>
      <c r="EW15" s="501"/>
      <c r="EX15" s="501"/>
      <c r="EY15" s="501"/>
      <c r="EZ15" s="522">
        <f>'TIỀN-MẪU 3.THA-CĐ'!FP15+'TIỀN-MẪU 4.THA-TĐ'!GC15-'TIỀN THEO ĐT-MẪU5'!EP15</f>
        <v>0</v>
      </c>
      <c r="FA15" s="481">
        <f t="shared" si="50"/>
        <v>0</v>
      </c>
      <c r="FB15" s="480">
        <f t="shared" si="51"/>
        <v>0</v>
      </c>
      <c r="FC15" s="504"/>
      <c r="FD15" s="504"/>
      <c r="FE15" s="505"/>
      <c r="FF15" s="505"/>
      <c r="FG15" s="505"/>
      <c r="FH15" s="505"/>
      <c r="FI15" s="505"/>
      <c r="FJ15" s="505"/>
      <c r="FK15" s="522">
        <f>'TIỀN-MẪU 3.THA-CĐ'!GC15+'TIỀN-MẪU 4.THA-TĐ'!GQ15-'TIỀN THEO ĐT-MẪU5'!FA15</f>
        <v>0</v>
      </c>
      <c r="FL15" s="481">
        <f t="shared" si="52"/>
        <v>0</v>
      </c>
      <c r="FM15" s="480">
        <f t="shared" si="53"/>
        <v>0</v>
      </c>
      <c r="FN15" s="504"/>
      <c r="FO15" s="504"/>
      <c r="FP15" s="505"/>
      <c r="FQ15" s="505"/>
      <c r="FR15" s="505"/>
      <c r="FS15" s="505"/>
      <c r="FT15" s="505"/>
      <c r="FU15" s="505"/>
      <c r="FV15" s="522">
        <f>'TIỀN-MẪU 3.THA-CĐ'!GP15+'TIỀN-MẪU 4.THA-TĐ'!HE15-'TIỀN THEO ĐT-MẪU5'!FL15</f>
        <v>0</v>
      </c>
      <c r="FW15" s="481">
        <f t="shared" si="54"/>
        <v>0</v>
      </c>
      <c r="FX15" s="480">
        <f t="shared" si="55"/>
        <v>0</v>
      </c>
      <c r="FY15" s="510"/>
      <c r="FZ15" s="510"/>
      <c r="GA15" s="511"/>
      <c r="GB15" s="511"/>
      <c r="GC15" s="511"/>
      <c r="GD15" s="511"/>
      <c r="GE15" s="511"/>
      <c r="GF15" s="511"/>
      <c r="GG15" s="522">
        <f>'TIỀN-MẪU 3.THA-CĐ'!HC15+'TIỀN-MẪU 4.THA-TĐ'!HS15-'TIỀN THEO ĐT-MẪU5'!FW15</f>
        <v>0</v>
      </c>
    </row>
    <row r="16" spans="1:189" s="482" customFormat="1" ht="15.75" customHeight="1">
      <c r="A16" s="485" t="s">
        <v>103</v>
      </c>
      <c r="B16" s="486" t="s">
        <v>104</v>
      </c>
      <c r="C16" s="479">
        <f t="shared" si="21"/>
        <v>2503243183</v>
      </c>
      <c r="D16" s="480">
        <f t="shared" si="22"/>
        <v>11326503</v>
      </c>
      <c r="E16" s="479">
        <f>E17+E26</f>
        <v>9445378</v>
      </c>
      <c r="F16" s="479">
        <f aca="true" t="shared" si="56" ref="F16:L16">F17+F26</f>
        <v>300</v>
      </c>
      <c r="G16" s="479">
        <f t="shared" si="56"/>
        <v>1231242</v>
      </c>
      <c r="H16" s="479">
        <f t="shared" si="56"/>
        <v>73196</v>
      </c>
      <c r="I16" s="479">
        <f t="shared" si="56"/>
        <v>0</v>
      </c>
      <c r="J16" s="479">
        <f t="shared" si="56"/>
        <v>576387</v>
      </c>
      <c r="K16" s="479">
        <f t="shared" si="56"/>
        <v>2099286224</v>
      </c>
      <c r="L16" s="479">
        <f t="shared" si="56"/>
        <v>392630456</v>
      </c>
      <c r="M16" s="518">
        <f>'TIỀN-MẪU 3.THA-CĐ'!C16+'TIỀN-MẪU 4.THA-TĐ'!C16-'TIỀN THEO ĐT-MẪU5'!C16</f>
        <v>0</v>
      </c>
      <c r="N16" s="481">
        <f t="shared" si="24"/>
        <v>90103952</v>
      </c>
      <c r="O16" s="480">
        <f t="shared" si="25"/>
        <v>289673</v>
      </c>
      <c r="P16" s="479">
        <f>P17+P26</f>
        <v>22056</v>
      </c>
      <c r="Q16" s="479">
        <f aca="true" t="shared" si="57" ref="Q16:W16">Q17+Q26</f>
        <v>0</v>
      </c>
      <c r="R16" s="479">
        <f t="shared" si="57"/>
        <v>0</v>
      </c>
      <c r="S16" s="479">
        <f t="shared" si="57"/>
        <v>0</v>
      </c>
      <c r="T16" s="479">
        <f t="shared" si="57"/>
        <v>0</v>
      </c>
      <c r="U16" s="479">
        <f t="shared" si="57"/>
        <v>267617</v>
      </c>
      <c r="V16" s="479">
        <f t="shared" si="57"/>
        <v>77802864</v>
      </c>
      <c r="W16" s="479">
        <f t="shared" si="57"/>
        <v>12011415</v>
      </c>
      <c r="X16" s="522">
        <f>'TIỀN-MẪU 3.THA-CĐ'!P16+'TIỀN-MẪU 4.THA-TĐ'!Q16-'TIỀN THEO ĐT-MẪU5'!N16</f>
        <v>0</v>
      </c>
      <c r="Y16" s="481">
        <f t="shared" si="26"/>
        <v>364461005</v>
      </c>
      <c r="Z16" s="480">
        <f t="shared" si="27"/>
        <v>3344754</v>
      </c>
      <c r="AA16" s="479">
        <f>AA17+AA26</f>
        <v>2453538</v>
      </c>
      <c r="AB16" s="479">
        <f aca="true" t="shared" si="58" ref="AB16:AH16">AB17+AB26</f>
        <v>0</v>
      </c>
      <c r="AC16" s="479">
        <f t="shared" si="58"/>
        <v>891214</v>
      </c>
      <c r="AD16" s="479">
        <f t="shared" si="58"/>
        <v>0</v>
      </c>
      <c r="AE16" s="479">
        <f t="shared" si="58"/>
        <v>0</v>
      </c>
      <c r="AF16" s="479">
        <f t="shared" si="58"/>
        <v>2</v>
      </c>
      <c r="AG16" s="479">
        <f t="shared" si="58"/>
        <v>355061057</v>
      </c>
      <c r="AH16" s="479">
        <f t="shared" si="58"/>
        <v>6055194</v>
      </c>
      <c r="AI16" s="522">
        <f>'TIỀN-MẪU 3.THA-CĐ'!AC16+'TIỀN-MẪU 4.THA-TĐ'!AE16-'TIỀN THEO ĐT-MẪU5'!Y16</f>
        <v>0</v>
      </c>
      <c r="AJ16" s="481">
        <f t="shared" si="28"/>
        <v>361324723</v>
      </c>
      <c r="AK16" s="480">
        <f t="shared" si="29"/>
        <v>940714</v>
      </c>
      <c r="AL16" s="479">
        <f>AL17+AL26</f>
        <v>940714</v>
      </c>
      <c r="AM16" s="479">
        <f aca="true" t="shared" si="59" ref="AM16:AS16">AM17+AM26</f>
        <v>0</v>
      </c>
      <c r="AN16" s="479">
        <f t="shared" si="59"/>
        <v>0</v>
      </c>
      <c r="AO16" s="479">
        <f t="shared" si="59"/>
        <v>0</v>
      </c>
      <c r="AP16" s="479">
        <f t="shared" si="59"/>
        <v>0</v>
      </c>
      <c r="AQ16" s="479">
        <f t="shared" si="59"/>
        <v>0</v>
      </c>
      <c r="AR16" s="479">
        <f t="shared" si="59"/>
        <v>219114109</v>
      </c>
      <c r="AS16" s="479">
        <f t="shared" si="59"/>
        <v>141269900</v>
      </c>
      <c r="AT16" s="522">
        <f>'TIỀN-MẪU 3.THA-CĐ'!AP16+'TIỀN-MẪU 4.THA-TĐ'!AS16-'TIỀN THEO ĐT-MẪU5'!AJ16</f>
        <v>0</v>
      </c>
      <c r="AU16" s="481">
        <f t="shared" si="30"/>
        <v>357333813</v>
      </c>
      <c r="AV16" s="480">
        <f t="shared" si="31"/>
        <v>1486967</v>
      </c>
      <c r="AW16" s="479">
        <f>AW17+AW26</f>
        <v>1486967</v>
      </c>
      <c r="AX16" s="479">
        <f aca="true" t="shared" si="60" ref="AX16:BD16">AX17+AX26</f>
        <v>0</v>
      </c>
      <c r="AY16" s="479">
        <f t="shared" si="60"/>
        <v>0</v>
      </c>
      <c r="AZ16" s="479">
        <f t="shared" si="60"/>
        <v>0</v>
      </c>
      <c r="BA16" s="479">
        <f t="shared" si="60"/>
        <v>0</v>
      </c>
      <c r="BB16" s="479">
        <f t="shared" si="60"/>
        <v>0</v>
      </c>
      <c r="BC16" s="479">
        <f t="shared" si="60"/>
        <v>219063622</v>
      </c>
      <c r="BD16" s="479">
        <f t="shared" si="60"/>
        <v>136783224</v>
      </c>
      <c r="BE16" s="522">
        <f>'TIỀN-MẪU 3.THA-CĐ'!BC16+'TIỀN-MẪU 4.THA-TĐ'!BG16-'TIỀN THEO ĐT-MẪU5'!AU16</f>
        <v>0</v>
      </c>
      <c r="BF16" s="481">
        <f t="shared" si="32"/>
        <v>117154874</v>
      </c>
      <c r="BG16" s="480">
        <f t="shared" si="33"/>
        <v>682994</v>
      </c>
      <c r="BH16" s="479">
        <f>BH17+BH26</f>
        <v>659794</v>
      </c>
      <c r="BI16" s="479">
        <f aca="true" t="shared" si="61" ref="BI16:BO16">BI17+BI26</f>
        <v>0</v>
      </c>
      <c r="BJ16" s="479">
        <f t="shared" si="61"/>
        <v>0</v>
      </c>
      <c r="BK16" s="479">
        <f t="shared" si="61"/>
        <v>23200</v>
      </c>
      <c r="BL16" s="479">
        <f t="shared" si="61"/>
        <v>0</v>
      </c>
      <c r="BM16" s="479">
        <f t="shared" si="61"/>
        <v>0</v>
      </c>
      <c r="BN16" s="479">
        <f t="shared" si="61"/>
        <v>75675364</v>
      </c>
      <c r="BO16" s="479">
        <f t="shared" si="61"/>
        <v>40796516</v>
      </c>
      <c r="BP16" s="522">
        <f>'TIỀN-MẪU 3.THA-CĐ'!BP16+'TIỀN-MẪU 4.THA-TĐ'!BU16-'TIỀN THEO ĐT-MẪU5'!BF16</f>
        <v>0</v>
      </c>
      <c r="BQ16" s="481">
        <f t="shared" si="34"/>
        <v>620585508</v>
      </c>
      <c r="BR16" s="480">
        <f t="shared" si="35"/>
        <v>20731</v>
      </c>
      <c r="BS16" s="479">
        <f>BS17+BS26</f>
        <v>20731</v>
      </c>
      <c r="BT16" s="479">
        <f aca="true" t="shared" si="62" ref="BT16:BZ16">BT17+BT26</f>
        <v>0</v>
      </c>
      <c r="BU16" s="479">
        <f t="shared" si="62"/>
        <v>0</v>
      </c>
      <c r="BV16" s="479">
        <f t="shared" si="62"/>
        <v>0</v>
      </c>
      <c r="BW16" s="479">
        <f t="shared" si="62"/>
        <v>0</v>
      </c>
      <c r="BX16" s="479">
        <f t="shared" si="62"/>
        <v>0</v>
      </c>
      <c r="BY16" s="479">
        <f t="shared" si="62"/>
        <v>618990023</v>
      </c>
      <c r="BZ16" s="479">
        <f t="shared" si="62"/>
        <v>1574754</v>
      </c>
      <c r="CA16" s="522">
        <f>'TIỀN-MẪU 3.THA-CĐ'!CC16+'TIỀN-MẪU 4.THA-TĐ'!CI16-'TIỀN THEO ĐT-MẪU5'!BQ16</f>
        <v>0</v>
      </c>
      <c r="CB16" s="481">
        <f t="shared" si="36"/>
        <v>14249</v>
      </c>
      <c r="CC16" s="480">
        <f t="shared" si="37"/>
        <v>14249</v>
      </c>
      <c r="CD16" s="479">
        <f>CD17+CD26</f>
        <v>14049</v>
      </c>
      <c r="CE16" s="479">
        <f aca="true" t="shared" si="63" ref="CE16:CK16">CE17+CE26</f>
        <v>0</v>
      </c>
      <c r="CF16" s="479">
        <f t="shared" si="63"/>
        <v>0</v>
      </c>
      <c r="CG16" s="479">
        <f t="shared" si="63"/>
        <v>0</v>
      </c>
      <c r="CH16" s="479">
        <f t="shared" si="63"/>
        <v>0</v>
      </c>
      <c r="CI16" s="479">
        <f t="shared" si="63"/>
        <v>200</v>
      </c>
      <c r="CJ16" s="479">
        <f t="shared" si="63"/>
        <v>0</v>
      </c>
      <c r="CK16" s="479">
        <f t="shared" si="63"/>
        <v>0</v>
      </c>
      <c r="CL16" s="522">
        <f>'TIỀN-MẪU 3.THA-CĐ'!CP16+'TIỀN-MẪU 4.THA-TĐ'!CW16-'TIỀN THEO ĐT-MẪU5'!CB16</f>
        <v>0</v>
      </c>
      <c r="CM16" s="481">
        <f t="shared" si="38"/>
        <v>156611235</v>
      </c>
      <c r="CN16" s="480">
        <f t="shared" si="39"/>
        <v>851397</v>
      </c>
      <c r="CO16" s="479">
        <f>CO17+CO26</f>
        <v>816096</v>
      </c>
      <c r="CP16" s="479">
        <f aca="true" t="shared" si="64" ref="CP16:CV16">CP17+CP26</f>
        <v>0</v>
      </c>
      <c r="CQ16" s="479">
        <f t="shared" si="64"/>
        <v>0</v>
      </c>
      <c r="CR16" s="479">
        <f t="shared" si="64"/>
        <v>0</v>
      </c>
      <c r="CS16" s="479">
        <f t="shared" si="64"/>
        <v>0</v>
      </c>
      <c r="CT16" s="479">
        <f t="shared" si="64"/>
        <v>35301</v>
      </c>
      <c r="CU16" s="479">
        <f t="shared" si="64"/>
        <v>148510086</v>
      </c>
      <c r="CV16" s="479">
        <f t="shared" si="64"/>
        <v>7249752</v>
      </c>
      <c r="CW16" s="522">
        <f>'TIỀN-MẪU 3.THA-CĐ'!DC16+'TIỀN-MẪU 4.THA-TĐ'!DK16-'TIỀN THEO ĐT-MẪU5'!CM16</f>
        <v>0</v>
      </c>
      <c r="CX16" s="481">
        <f t="shared" si="40"/>
        <v>88181512</v>
      </c>
      <c r="CY16" s="480">
        <f t="shared" si="41"/>
        <v>1066233</v>
      </c>
      <c r="CZ16" s="479">
        <f>CZ17+CZ26</f>
        <v>757569</v>
      </c>
      <c r="DA16" s="479">
        <f aca="true" t="shared" si="65" ref="DA16:DG16">DA17+DA26</f>
        <v>0</v>
      </c>
      <c r="DB16" s="479">
        <f t="shared" si="65"/>
        <v>305554</v>
      </c>
      <c r="DC16" s="479">
        <f t="shared" si="65"/>
        <v>3110</v>
      </c>
      <c r="DD16" s="479">
        <f t="shared" si="65"/>
        <v>0</v>
      </c>
      <c r="DE16" s="479">
        <f t="shared" si="65"/>
        <v>0</v>
      </c>
      <c r="DF16" s="479">
        <f t="shared" si="65"/>
        <v>70707142</v>
      </c>
      <c r="DG16" s="479">
        <f t="shared" si="65"/>
        <v>16408137</v>
      </c>
      <c r="DH16" s="522">
        <f>'TIỀN-MẪU 3.THA-CĐ'!DP16+'TIỀN-MẪU 4.THA-TĐ'!DY16-'TIỀN THEO ĐT-MẪU5'!CX16</f>
        <v>0</v>
      </c>
      <c r="DI16" s="481">
        <f t="shared" si="42"/>
        <v>4588784</v>
      </c>
      <c r="DJ16" s="480">
        <f t="shared" si="43"/>
        <v>889983</v>
      </c>
      <c r="DK16" s="479">
        <f>DK17+DK26</f>
        <v>640514</v>
      </c>
      <c r="DL16" s="479">
        <f aca="true" t="shared" si="66" ref="DL16:DR16">DL17+DL26</f>
        <v>300</v>
      </c>
      <c r="DM16" s="479">
        <f t="shared" si="66"/>
        <v>34474</v>
      </c>
      <c r="DN16" s="479">
        <f t="shared" si="66"/>
        <v>31686</v>
      </c>
      <c r="DO16" s="479">
        <f t="shared" si="66"/>
        <v>0</v>
      </c>
      <c r="DP16" s="479">
        <f t="shared" si="66"/>
        <v>183009</v>
      </c>
      <c r="DQ16" s="479">
        <f t="shared" si="66"/>
        <v>2751942</v>
      </c>
      <c r="DR16" s="479">
        <f t="shared" si="66"/>
        <v>946859</v>
      </c>
      <c r="DS16" s="522">
        <f>'TIỀN-MẪU 3.THA-CĐ'!EC16+'TIỀN-MẪU 4.THA-TĐ'!EM16-'TIỀN THEO ĐT-MẪU5'!DI16</f>
        <v>0</v>
      </c>
      <c r="DT16" s="481">
        <f t="shared" si="44"/>
        <v>306403</v>
      </c>
      <c r="DU16" s="480">
        <f t="shared" si="45"/>
        <v>240295</v>
      </c>
      <c r="DV16" s="479">
        <f>DV17+DV26</f>
        <v>134842</v>
      </c>
      <c r="DW16" s="479">
        <f aca="true" t="shared" si="67" ref="DW16:EC16">DW17+DW26</f>
        <v>0</v>
      </c>
      <c r="DX16" s="479">
        <f t="shared" si="67"/>
        <v>0</v>
      </c>
      <c r="DY16" s="479">
        <f t="shared" si="67"/>
        <v>15200</v>
      </c>
      <c r="DZ16" s="479">
        <f t="shared" si="67"/>
        <v>0</v>
      </c>
      <c r="EA16" s="479">
        <f t="shared" si="67"/>
        <v>90253</v>
      </c>
      <c r="EB16" s="479">
        <f t="shared" si="67"/>
        <v>0</v>
      </c>
      <c r="EC16" s="479">
        <f t="shared" si="67"/>
        <v>66108</v>
      </c>
      <c r="ED16" s="522">
        <f>'TIỀN-MẪU 3.THA-CĐ'!EP16+'TIỀN-MẪU 4.THA-TĐ'!FA16-'TIỀN THEO ĐT-MẪU5'!DT16</f>
        <v>0</v>
      </c>
      <c r="EE16" s="481">
        <f t="shared" si="46"/>
        <v>342577125</v>
      </c>
      <c r="EF16" s="480">
        <f t="shared" si="47"/>
        <v>1498513</v>
      </c>
      <c r="EG16" s="479">
        <f>EG17+EG26</f>
        <v>1498508</v>
      </c>
      <c r="EH16" s="479">
        <f aca="true" t="shared" si="68" ref="EH16:EN16">EH17+EH26</f>
        <v>0</v>
      </c>
      <c r="EI16" s="479">
        <f t="shared" si="68"/>
        <v>0</v>
      </c>
      <c r="EJ16" s="479">
        <f t="shared" si="68"/>
        <v>0</v>
      </c>
      <c r="EK16" s="479">
        <f t="shared" si="68"/>
        <v>0</v>
      </c>
      <c r="EL16" s="479">
        <f t="shared" si="68"/>
        <v>5</v>
      </c>
      <c r="EM16" s="479">
        <f t="shared" si="68"/>
        <v>311610015</v>
      </c>
      <c r="EN16" s="479">
        <f t="shared" si="68"/>
        <v>29468597</v>
      </c>
      <c r="EO16" s="522">
        <f>'TIỀN-MẪU 3.THA-CĐ'!FC16+'TIỀN-MẪU 4.THA-TĐ'!FO16-'TIỀN THEO ĐT-MẪU5'!EE16</f>
        <v>0</v>
      </c>
      <c r="EP16" s="481">
        <f t="shared" si="48"/>
        <v>0</v>
      </c>
      <c r="EQ16" s="480">
        <f t="shared" si="49"/>
        <v>0</v>
      </c>
      <c r="ER16" s="479">
        <f>ER17+ER26</f>
        <v>0</v>
      </c>
      <c r="ES16" s="479">
        <f aca="true" t="shared" si="69" ref="ES16:EY16">ES17+ES26</f>
        <v>0</v>
      </c>
      <c r="ET16" s="479">
        <f t="shared" si="69"/>
        <v>0</v>
      </c>
      <c r="EU16" s="479">
        <f t="shared" si="69"/>
        <v>0</v>
      </c>
      <c r="EV16" s="479">
        <f t="shared" si="69"/>
        <v>0</v>
      </c>
      <c r="EW16" s="479">
        <f t="shared" si="69"/>
        <v>0</v>
      </c>
      <c r="EX16" s="479">
        <f t="shared" si="69"/>
        <v>0</v>
      </c>
      <c r="EY16" s="479">
        <f t="shared" si="69"/>
        <v>0</v>
      </c>
      <c r="EZ16" s="522">
        <f>'TIỀN-MẪU 3.THA-CĐ'!FP16+'TIỀN-MẪU 4.THA-TĐ'!GC16-'TIỀN THEO ĐT-MẪU5'!EP16</f>
        <v>0</v>
      </c>
      <c r="FA16" s="481">
        <f t="shared" si="50"/>
        <v>0</v>
      </c>
      <c r="FB16" s="480">
        <f t="shared" si="51"/>
        <v>0</v>
      </c>
      <c r="FC16" s="479">
        <f>FC17+FC26</f>
        <v>0</v>
      </c>
      <c r="FD16" s="479">
        <f aca="true" t="shared" si="70" ref="FD16:FJ16">FD17+FD26</f>
        <v>0</v>
      </c>
      <c r="FE16" s="479">
        <f t="shared" si="70"/>
        <v>0</v>
      </c>
      <c r="FF16" s="479">
        <f t="shared" si="70"/>
        <v>0</v>
      </c>
      <c r="FG16" s="479">
        <f t="shared" si="70"/>
        <v>0</v>
      </c>
      <c r="FH16" s="479">
        <f t="shared" si="70"/>
        <v>0</v>
      </c>
      <c r="FI16" s="479">
        <f t="shared" si="70"/>
        <v>0</v>
      </c>
      <c r="FJ16" s="479">
        <f t="shared" si="70"/>
        <v>0</v>
      </c>
      <c r="FK16" s="522">
        <f>'TIỀN-MẪU 3.THA-CĐ'!GC16+'TIỀN-MẪU 4.THA-TĐ'!GQ16-'TIỀN THEO ĐT-MẪU5'!FA16</f>
        <v>0</v>
      </c>
      <c r="FL16" s="481">
        <f t="shared" si="52"/>
        <v>0</v>
      </c>
      <c r="FM16" s="480">
        <f t="shared" si="53"/>
        <v>0</v>
      </c>
      <c r="FN16" s="479">
        <f>FN17+FN26</f>
        <v>0</v>
      </c>
      <c r="FO16" s="479">
        <f aca="true" t="shared" si="71" ref="FO16:FU16">FO17+FO26</f>
        <v>0</v>
      </c>
      <c r="FP16" s="479">
        <f t="shared" si="71"/>
        <v>0</v>
      </c>
      <c r="FQ16" s="479">
        <f t="shared" si="71"/>
        <v>0</v>
      </c>
      <c r="FR16" s="479">
        <f t="shared" si="71"/>
        <v>0</v>
      </c>
      <c r="FS16" s="479">
        <f t="shared" si="71"/>
        <v>0</v>
      </c>
      <c r="FT16" s="479">
        <f t="shared" si="71"/>
        <v>0</v>
      </c>
      <c r="FU16" s="479">
        <f t="shared" si="71"/>
        <v>0</v>
      </c>
      <c r="FV16" s="522">
        <f>'TIỀN-MẪU 3.THA-CĐ'!GP16+'TIỀN-MẪU 4.THA-TĐ'!HE16-'TIỀN THEO ĐT-MẪU5'!FL16</f>
        <v>0</v>
      </c>
      <c r="FW16" s="481">
        <f t="shared" si="54"/>
        <v>0</v>
      </c>
      <c r="FX16" s="480">
        <f t="shared" si="55"/>
        <v>0</v>
      </c>
      <c r="FY16" s="479">
        <f>FY17+FY26</f>
        <v>0</v>
      </c>
      <c r="FZ16" s="479">
        <f aca="true" t="shared" si="72" ref="FZ16:GF16">FZ17+FZ26</f>
        <v>0</v>
      </c>
      <c r="GA16" s="479">
        <f t="shared" si="72"/>
        <v>0</v>
      </c>
      <c r="GB16" s="479">
        <f t="shared" si="72"/>
        <v>0</v>
      </c>
      <c r="GC16" s="479">
        <f t="shared" si="72"/>
        <v>0</v>
      </c>
      <c r="GD16" s="479">
        <f t="shared" si="72"/>
        <v>0</v>
      </c>
      <c r="GE16" s="479">
        <f t="shared" si="72"/>
        <v>0</v>
      </c>
      <c r="GF16" s="479">
        <f t="shared" si="72"/>
        <v>0</v>
      </c>
      <c r="GG16" s="522">
        <f>'TIỀN-MẪU 3.THA-CĐ'!HC16+'TIỀN-MẪU 4.THA-TĐ'!HS16-'TIỀN THEO ĐT-MẪU5'!FW16</f>
        <v>0</v>
      </c>
    </row>
    <row r="17" spans="1:189" s="482" customFormat="1" ht="15.75" customHeight="1">
      <c r="A17" s="485" t="s">
        <v>36</v>
      </c>
      <c r="B17" s="487" t="s">
        <v>105</v>
      </c>
      <c r="C17" s="479">
        <f t="shared" si="21"/>
        <v>1254375904</v>
      </c>
      <c r="D17" s="480">
        <f t="shared" si="22"/>
        <v>7909061</v>
      </c>
      <c r="E17" s="488">
        <f>E18+E19+E20+E21+E22+E23+E24+E25</f>
        <v>6383022</v>
      </c>
      <c r="F17" s="488">
        <f aca="true" t="shared" si="73" ref="F17:L17">F18+F19+F20+F21+F22+F23+F24+F25</f>
        <v>300</v>
      </c>
      <c r="G17" s="488">
        <f t="shared" si="73"/>
        <v>902466</v>
      </c>
      <c r="H17" s="488">
        <f t="shared" si="73"/>
        <v>46886</v>
      </c>
      <c r="I17" s="488">
        <f t="shared" si="73"/>
        <v>0</v>
      </c>
      <c r="J17" s="488">
        <f t="shared" si="73"/>
        <v>576387</v>
      </c>
      <c r="K17" s="488">
        <f t="shared" si="73"/>
        <v>1021933536</v>
      </c>
      <c r="L17" s="488">
        <f t="shared" si="73"/>
        <v>224533307</v>
      </c>
      <c r="M17" s="518">
        <f>'TIỀN-MẪU 3.THA-CĐ'!C17+'TIỀN-MẪU 4.THA-TĐ'!C17-'TIỀN THEO ĐT-MẪU5'!C17</f>
        <v>0</v>
      </c>
      <c r="N17" s="481">
        <f t="shared" si="24"/>
        <v>70738345</v>
      </c>
      <c r="O17" s="480">
        <f t="shared" si="25"/>
        <v>289673</v>
      </c>
      <c r="P17" s="488">
        <f>P18+P19+P20+P21+P22+P23+P24+P25</f>
        <v>22056</v>
      </c>
      <c r="Q17" s="488">
        <f aca="true" t="shared" si="74" ref="Q17:W17">Q18+Q19+Q20+Q21+Q22+Q23+Q24+Q25</f>
        <v>0</v>
      </c>
      <c r="R17" s="488">
        <f t="shared" si="74"/>
        <v>0</v>
      </c>
      <c r="S17" s="488">
        <f t="shared" si="74"/>
        <v>0</v>
      </c>
      <c r="T17" s="488">
        <f t="shared" si="74"/>
        <v>0</v>
      </c>
      <c r="U17" s="488">
        <f t="shared" si="74"/>
        <v>267617</v>
      </c>
      <c r="V17" s="488">
        <f t="shared" si="74"/>
        <v>58437257</v>
      </c>
      <c r="W17" s="488">
        <f t="shared" si="74"/>
        <v>12011415</v>
      </c>
      <c r="X17" s="522">
        <f>'TIỀN-MẪU 3.THA-CĐ'!P17+'TIỀN-MẪU 4.THA-TĐ'!Q17-'TIỀN THEO ĐT-MẪU5'!N17</f>
        <v>0</v>
      </c>
      <c r="Y17" s="481">
        <f t="shared" si="26"/>
        <v>145725896</v>
      </c>
      <c r="Z17" s="480">
        <f t="shared" si="27"/>
        <v>1211388</v>
      </c>
      <c r="AA17" s="488">
        <f>AA18+AA19+AA20+AA21+AA22+AA23+AA24+AA25</f>
        <v>320172</v>
      </c>
      <c r="AB17" s="488">
        <f aca="true" t="shared" si="75" ref="AB17:AG17">AB18+AB19+AB20+AB21+AB22+AB23+AB24+AB25</f>
        <v>0</v>
      </c>
      <c r="AC17" s="488">
        <f t="shared" si="75"/>
        <v>891214</v>
      </c>
      <c r="AD17" s="488">
        <f t="shared" si="75"/>
        <v>0</v>
      </c>
      <c r="AE17" s="488">
        <f t="shared" si="75"/>
        <v>0</v>
      </c>
      <c r="AF17" s="488">
        <f t="shared" si="75"/>
        <v>2</v>
      </c>
      <c r="AG17" s="488">
        <f t="shared" si="75"/>
        <v>142923571</v>
      </c>
      <c r="AH17" s="488">
        <f>AH18+AH19+AH20+AH21+AH22+AH23+AH24+AH25</f>
        <v>1590937</v>
      </c>
      <c r="AI17" s="522">
        <f>'TIỀN-MẪU 3.THA-CĐ'!AC17+'TIỀN-MẪU 4.THA-TĐ'!AE17-'TIỀN THEO ĐT-MẪU5'!Y17</f>
        <v>0</v>
      </c>
      <c r="AJ17" s="481">
        <f t="shared" si="28"/>
        <v>50354143</v>
      </c>
      <c r="AK17" s="480">
        <f t="shared" si="29"/>
        <v>396740</v>
      </c>
      <c r="AL17" s="488">
        <f>AL18+AL19+AL20+AL21+AL22+AL23+AL24+AL25</f>
        <v>396740</v>
      </c>
      <c r="AM17" s="488">
        <f aca="true" t="shared" si="76" ref="AM17:AS17">AM18+AM19+AM20+AM21+AM22+AM23+AM24+AM25</f>
        <v>0</v>
      </c>
      <c r="AN17" s="488">
        <f t="shared" si="76"/>
        <v>0</v>
      </c>
      <c r="AO17" s="488">
        <f t="shared" si="76"/>
        <v>0</v>
      </c>
      <c r="AP17" s="488">
        <f t="shared" si="76"/>
        <v>0</v>
      </c>
      <c r="AQ17" s="488">
        <f t="shared" si="76"/>
        <v>0</v>
      </c>
      <c r="AR17" s="488">
        <f t="shared" si="76"/>
        <v>49527503</v>
      </c>
      <c r="AS17" s="488">
        <f t="shared" si="76"/>
        <v>429900</v>
      </c>
      <c r="AT17" s="522">
        <f>'TIỀN-MẪU 3.THA-CĐ'!AP17+'TIỀN-MẪU 4.THA-TĐ'!AS17-'TIỀN THEO ĐT-MẪU5'!AJ17</f>
        <v>0</v>
      </c>
      <c r="AU17" s="481">
        <f t="shared" si="30"/>
        <v>355941841</v>
      </c>
      <c r="AV17" s="480">
        <f t="shared" si="31"/>
        <v>1486967</v>
      </c>
      <c r="AW17" s="488">
        <f>AW18+AW19+AW20+AW21+AW22+AW23+AW24+AW25</f>
        <v>1486967</v>
      </c>
      <c r="AX17" s="488">
        <f aca="true" t="shared" si="77" ref="AX17:BD17">AX18+AX19+AX20+AX21+AX22+AX23+AX24+AX25</f>
        <v>0</v>
      </c>
      <c r="AY17" s="488">
        <f t="shared" si="77"/>
        <v>0</v>
      </c>
      <c r="AZ17" s="488">
        <f t="shared" si="77"/>
        <v>0</v>
      </c>
      <c r="BA17" s="488">
        <f t="shared" si="77"/>
        <v>0</v>
      </c>
      <c r="BB17" s="488">
        <f t="shared" si="77"/>
        <v>0</v>
      </c>
      <c r="BC17" s="488">
        <f t="shared" si="77"/>
        <v>219035241</v>
      </c>
      <c r="BD17" s="488">
        <f t="shared" si="77"/>
        <v>135419633</v>
      </c>
      <c r="BE17" s="522">
        <f>'TIỀN-MẪU 3.THA-CĐ'!BC17+'TIỀN-MẪU 4.THA-TĐ'!BG17-'TIỀN THEO ĐT-MẪU5'!AU17</f>
        <v>0</v>
      </c>
      <c r="BF17" s="481">
        <f t="shared" si="32"/>
        <v>95821852</v>
      </c>
      <c r="BG17" s="480">
        <f t="shared" si="33"/>
        <v>644070</v>
      </c>
      <c r="BH17" s="488">
        <f>BH18+BH19+BH20+BH21+BH22+BH23+BH24+BH25</f>
        <v>644070</v>
      </c>
      <c r="BI17" s="488">
        <f aca="true" t="shared" si="78" ref="BI17:BO17">BI18+BI19+BI20+BI21+BI22+BI23+BI24+BI25</f>
        <v>0</v>
      </c>
      <c r="BJ17" s="488">
        <f t="shared" si="78"/>
        <v>0</v>
      </c>
      <c r="BK17" s="488">
        <f t="shared" si="78"/>
        <v>0</v>
      </c>
      <c r="BL17" s="488">
        <f t="shared" si="78"/>
        <v>0</v>
      </c>
      <c r="BM17" s="488">
        <f t="shared" si="78"/>
        <v>0</v>
      </c>
      <c r="BN17" s="488">
        <f t="shared" si="78"/>
        <v>73786756</v>
      </c>
      <c r="BO17" s="488">
        <f t="shared" si="78"/>
        <v>21391026</v>
      </c>
      <c r="BP17" s="522">
        <f>'TIỀN-MẪU 3.THA-CĐ'!BP17+'TIỀN-MẪU 4.THA-TĐ'!BU17-'TIỀN THEO ĐT-MẪU5'!BF17</f>
        <v>0</v>
      </c>
      <c r="BQ17" s="481">
        <f t="shared" si="34"/>
        <v>838674</v>
      </c>
      <c r="BR17" s="480">
        <f t="shared" si="35"/>
        <v>20731</v>
      </c>
      <c r="BS17" s="488">
        <f>BS18+BS19+BS20+BS21+BS22+BS23+BS24+BS25</f>
        <v>20731</v>
      </c>
      <c r="BT17" s="488">
        <f aca="true" t="shared" si="79" ref="BT17:BZ17">BT18+BT19+BT20+BT21+BT22+BT23+BT24+BT25</f>
        <v>0</v>
      </c>
      <c r="BU17" s="488">
        <f t="shared" si="79"/>
        <v>0</v>
      </c>
      <c r="BV17" s="488">
        <f t="shared" si="79"/>
        <v>0</v>
      </c>
      <c r="BW17" s="488">
        <f t="shared" si="79"/>
        <v>0</v>
      </c>
      <c r="BX17" s="488">
        <f t="shared" si="79"/>
        <v>0</v>
      </c>
      <c r="BY17" s="488">
        <f t="shared" si="79"/>
        <v>585643</v>
      </c>
      <c r="BZ17" s="488">
        <f t="shared" si="79"/>
        <v>232300</v>
      </c>
      <c r="CA17" s="522">
        <f>'TIỀN-MẪU 3.THA-CĐ'!CC17+'TIỀN-MẪU 4.THA-TĐ'!CI17-'TIỀN THEO ĐT-MẪU5'!BQ17</f>
        <v>0</v>
      </c>
      <c r="CB17" s="481">
        <f t="shared" si="36"/>
        <v>14249</v>
      </c>
      <c r="CC17" s="480">
        <f t="shared" si="37"/>
        <v>14249</v>
      </c>
      <c r="CD17" s="488">
        <f>CD18+CD19+CD20+CD21+CD22+CD23+CD24+CD25</f>
        <v>14049</v>
      </c>
      <c r="CE17" s="488">
        <f aca="true" t="shared" si="80" ref="CE17:CK17">CE18+CE19+CE20+CE21+CE22+CE23+CE24+CE25</f>
        <v>0</v>
      </c>
      <c r="CF17" s="488">
        <f t="shared" si="80"/>
        <v>0</v>
      </c>
      <c r="CG17" s="488">
        <f t="shared" si="80"/>
        <v>0</v>
      </c>
      <c r="CH17" s="488">
        <f t="shared" si="80"/>
        <v>0</v>
      </c>
      <c r="CI17" s="488">
        <f t="shared" si="80"/>
        <v>200</v>
      </c>
      <c r="CJ17" s="488">
        <f t="shared" si="80"/>
        <v>0</v>
      </c>
      <c r="CK17" s="488">
        <f t="shared" si="80"/>
        <v>0</v>
      </c>
      <c r="CL17" s="522">
        <f>'TIỀN-MẪU 3.THA-CĐ'!CP17+'TIỀN-MẪU 4.THA-TĐ'!CW17-'TIỀN THEO ĐT-MẪU5'!CB17</f>
        <v>0</v>
      </c>
      <c r="CM17" s="481">
        <f t="shared" si="38"/>
        <v>108436876</v>
      </c>
      <c r="CN17" s="480">
        <f t="shared" si="39"/>
        <v>851397</v>
      </c>
      <c r="CO17" s="488">
        <f>CO18+CO19+CO20+CO21+CO22+CO23+CO24+CO25</f>
        <v>816096</v>
      </c>
      <c r="CP17" s="488">
        <f aca="true" t="shared" si="81" ref="CP17:CV17">CP18+CP19+CP20+CP21+CP22+CP23+CP24+CP25</f>
        <v>0</v>
      </c>
      <c r="CQ17" s="488">
        <f t="shared" si="81"/>
        <v>0</v>
      </c>
      <c r="CR17" s="488">
        <f t="shared" si="81"/>
        <v>0</v>
      </c>
      <c r="CS17" s="488">
        <f t="shared" si="81"/>
        <v>0</v>
      </c>
      <c r="CT17" s="488">
        <f t="shared" si="81"/>
        <v>35301</v>
      </c>
      <c r="CU17" s="488">
        <f t="shared" si="81"/>
        <v>100460607</v>
      </c>
      <c r="CV17" s="488">
        <f t="shared" si="81"/>
        <v>7124872</v>
      </c>
      <c r="CW17" s="522">
        <f>'TIỀN-MẪU 3.THA-CĐ'!DC17+'TIỀN-MẪU 4.THA-TĐ'!DK17-'TIỀN THEO ĐT-MẪU5'!CM17</f>
        <v>0</v>
      </c>
      <c r="CX17" s="481">
        <f t="shared" si="40"/>
        <v>81566497</v>
      </c>
      <c r="CY17" s="480">
        <f t="shared" si="41"/>
        <v>635438</v>
      </c>
      <c r="CZ17" s="488">
        <f>CZ18+CZ19+CZ20+CZ21+CZ22+CZ23+CZ24+CZ25</f>
        <v>630518</v>
      </c>
      <c r="DA17" s="488">
        <f aca="true" t="shared" si="82" ref="DA17:DG17">DA18+DA19+DA20+DA21+DA22+DA23+DA24+DA25</f>
        <v>0</v>
      </c>
      <c r="DB17" s="488">
        <f t="shared" si="82"/>
        <v>4920</v>
      </c>
      <c r="DC17" s="488">
        <f t="shared" si="82"/>
        <v>0</v>
      </c>
      <c r="DD17" s="488">
        <f t="shared" si="82"/>
        <v>0</v>
      </c>
      <c r="DE17" s="488">
        <f t="shared" si="82"/>
        <v>0</v>
      </c>
      <c r="DF17" s="488">
        <f t="shared" si="82"/>
        <v>64929858</v>
      </c>
      <c r="DG17" s="488">
        <f t="shared" si="82"/>
        <v>16001201</v>
      </c>
      <c r="DH17" s="522">
        <f>'TIỀN-MẪU 3.THA-CĐ'!DP17+'TIỀN-MẪU 4.THA-TĐ'!DY17-'TIỀN THEO ĐT-MẪU5'!CX17</f>
        <v>0</v>
      </c>
      <c r="DI17" s="481">
        <f t="shared" si="42"/>
        <v>2054003</v>
      </c>
      <c r="DJ17" s="480">
        <f t="shared" si="43"/>
        <v>619600</v>
      </c>
      <c r="DK17" s="488">
        <f>DK18+DK19+DK20+DK21+DK22+DK23+DK24+DK25</f>
        <v>398273</v>
      </c>
      <c r="DL17" s="488">
        <f aca="true" t="shared" si="83" ref="DL17:DR17">DL18+DL19+DL20+DL21+DL22+DL23+DL24+DL25</f>
        <v>300</v>
      </c>
      <c r="DM17" s="488">
        <f t="shared" si="83"/>
        <v>6332</v>
      </c>
      <c r="DN17" s="488">
        <f t="shared" si="83"/>
        <v>31686</v>
      </c>
      <c r="DO17" s="488">
        <f t="shared" si="83"/>
        <v>0</v>
      </c>
      <c r="DP17" s="488">
        <f t="shared" si="83"/>
        <v>183009</v>
      </c>
      <c r="DQ17" s="488">
        <f t="shared" si="83"/>
        <v>637085</v>
      </c>
      <c r="DR17" s="488">
        <f t="shared" si="83"/>
        <v>797318</v>
      </c>
      <c r="DS17" s="522">
        <f>'TIỀN-MẪU 3.THA-CĐ'!EC17+'TIỀN-MẪU 4.THA-TĐ'!EM17-'TIỀN THEO ĐT-MẪU5'!DI17</f>
        <v>0</v>
      </c>
      <c r="DT17" s="481">
        <f t="shared" si="44"/>
        <v>306403</v>
      </c>
      <c r="DU17" s="480">
        <f t="shared" si="45"/>
        <v>240295</v>
      </c>
      <c r="DV17" s="488">
        <f>DV18+DV19+DV20+DV21+DV22+DV23+DV24+DV25</f>
        <v>134842</v>
      </c>
      <c r="DW17" s="488">
        <f aca="true" t="shared" si="84" ref="DW17:EC17">DW18+DW19+DW20+DW21+DW22+DW23+DW24+DW25</f>
        <v>0</v>
      </c>
      <c r="DX17" s="488">
        <f t="shared" si="84"/>
        <v>0</v>
      </c>
      <c r="DY17" s="488">
        <f t="shared" si="84"/>
        <v>15200</v>
      </c>
      <c r="DZ17" s="488">
        <f t="shared" si="84"/>
        <v>0</v>
      </c>
      <c r="EA17" s="488">
        <f t="shared" si="84"/>
        <v>90253</v>
      </c>
      <c r="EB17" s="488">
        <f t="shared" si="84"/>
        <v>0</v>
      </c>
      <c r="EC17" s="488">
        <f t="shared" si="84"/>
        <v>66108</v>
      </c>
      <c r="ED17" s="522">
        <f>'TIỀN-MẪU 3.THA-CĐ'!EP17+'TIỀN-MẪU 4.THA-TĐ'!FA17-'TIỀN THEO ĐT-MẪU5'!DT17</f>
        <v>0</v>
      </c>
      <c r="EE17" s="481">
        <f t="shared" si="46"/>
        <v>342577125</v>
      </c>
      <c r="EF17" s="480">
        <f t="shared" si="47"/>
        <v>1498513</v>
      </c>
      <c r="EG17" s="488">
        <f>EG18+EG19+EG20+EG21+EG22+EG23+EG24+EG25</f>
        <v>1498508</v>
      </c>
      <c r="EH17" s="488">
        <f aca="true" t="shared" si="85" ref="EH17:EN17">EH18+EH19+EH20+EH21+EH22+EH23+EH24+EH25</f>
        <v>0</v>
      </c>
      <c r="EI17" s="488">
        <f t="shared" si="85"/>
        <v>0</v>
      </c>
      <c r="EJ17" s="488">
        <f t="shared" si="85"/>
        <v>0</v>
      </c>
      <c r="EK17" s="488">
        <f t="shared" si="85"/>
        <v>0</v>
      </c>
      <c r="EL17" s="488">
        <f t="shared" si="85"/>
        <v>5</v>
      </c>
      <c r="EM17" s="488">
        <f t="shared" si="85"/>
        <v>311610015</v>
      </c>
      <c r="EN17" s="488">
        <f t="shared" si="85"/>
        <v>29468597</v>
      </c>
      <c r="EO17" s="522">
        <f>'TIỀN-MẪU 3.THA-CĐ'!FC17+'TIỀN-MẪU 4.THA-TĐ'!FO17-'TIỀN THEO ĐT-MẪU5'!EE17</f>
        <v>0</v>
      </c>
      <c r="EP17" s="481">
        <f t="shared" si="48"/>
        <v>0</v>
      </c>
      <c r="EQ17" s="480">
        <f t="shared" si="49"/>
        <v>0</v>
      </c>
      <c r="ER17" s="488">
        <f>ER18+ER19+ER20+ER21+ER22+ER23+ER24+ER25</f>
        <v>0</v>
      </c>
      <c r="ES17" s="488">
        <f aca="true" t="shared" si="86" ref="ES17:EY17">ES18+ES19+ES20+ES21+ES22+ES23+ES24+ES25</f>
        <v>0</v>
      </c>
      <c r="ET17" s="488">
        <f t="shared" si="86"/>
        <v>0</v>
      </c>
      <c r="EU17" s="488">
        <f t="shared" si="86"/>
        <v>0</v>
      </c>
      <c r="EV17" s="488">
        <f t="shared" si="86"/>
        <v>0</v>
      </c>
      <c r="EW17" s="488">
        <f t="shared" si="86"/>
        <v>0</v>
      </c>
      <c r="EX17" s="488">
        <f t="shared" si="86"/>
        <v>0</v>
      </c>
      <c r="EY17" s="488">
        <f t="shared" si="86"/>
        <v>0</v>
      </c>
      <c r="EZ17" s="522">
        <f>'TIỀN-MẪU 3.THA-CĐ'!FP17+'TIỀN-MẪU 4.THA-TĐ'!GC17-'TIỀN THEO ĐT-MẪU5'!EP17</f>
        <v>0</v>
      </c>
      <c r="FA17" s="481">
        <f t="shared" si="50"/>
        <v>0</v>
      </c>
      <c r="FB17" s="480">
        <f t="shared" si="51"/>
        <v>0</v>
      </c>
      <c r="FC17" s="488">
        <f>FC18+FC19+FC20+FC21+FC22+FC23+FC24+FC25</f>
        <v>0</v>
      </c>
      <c r="FD17" s="488">
        <f aca="true" t="shared" si="87" ref="FD17:FJ17">FD18+FD19+FD20+FD21+FD22+FD23+FD24+FD25</f>
        <v>0</v>
      </c>
      <c r="FE17" s="488">
        <f t="shared" si="87"/>
        <v>0</v>
      </c>
      <c r="FF17" s="488">
        <f t="shared" si="87"/>
        <v>0</v>
      </c>
      <c r="FG17" s="488">
        <f t="shared" si="87"/>
        <v>0</v>
      </c>
      <c r="FH17" s="488">
        <f t="shared" si="87"/>
        <v>0</v>
      </c>
      <c r="FI17" s="488">
        <f t="shared" si="87"/>
        <v>0</v>
      </c>
      <c r="FJ17" s="488">
        <f t="shared" si="87"/>
        <v>0</v>
      </c>
      <c r="FK17" s="522">
        <f>'TIỀN-MẪU 3.THA-CĐ'!GC17+'TIỀN-MẪU 4.THA-TĐ'!GQ17-'TIỀN THEO ĐT-MẪU5'!FA17</f>
        <v>0</v>
      </c>
      <c r="FL17" s="481">
        <f t="shared" si="52"/>
        <v>0</v>
      </c>
      <c r="FM17" s="480">
        <f t="shared" si="53"/>
        <v>0</v>
      </c>
      <c r="FN17" s="488">
        <f>FN18+FN19+FN20+FN21+FN22+FN23+FN24+FN25</f>
        <v>0</v>
      </c>
      <c r="FO17" s="488">
        <f aca="true" t="shared" si="88" ref="FO17:FU17">FO18+FO19+FO20+FO21+FO22+FO23+FO24+FO25</f>
        <v>0</v>
      </c>
      <c r="FP17" s="488">
        <f t="shared" si="88"/>
        <v>0</v>
      </c>
      <c r="FQ17" s="488">
        <f t="shared" si="88"/>
        <v>0</v>
      </c>
      <c r="FR17" s="488">
        <f t="shared" si="88"/>
        <v>0</v>
      </c>
      <c r="FS17" s="488">
        <f t="shared" si="88"/>
        <v>0</v>
      </c>
      <c r="FT17" s="488">
        <f t="shared" si="88"/>
        <v>0</v>
      </c>
      <c r="FU17" s="488">
        <f t="shared" si="88"/>
        <v>0</v>
      </c>
      <c r="FV17" s="522">
        <f>'TIỀN-MẪU 3.THA-CĐ'!GP17+'TIỀN-MẪU 4.THA-TĐ'!HE17-'TIỀN THEO ĐT-MẪU5'!FL17</f>
        <v>0</v>
      </c>
      <c r="FW17" s="481">
        <f t="shared" si="54"/>
        <v>0</v>
      </c>
      <c r="FX17" s="480">
        <f t="shared" si="55"/>
        <v>0</v>
      </c>
      <c r="FY17" s="488">
        <f>FY18+FY19+FY20+FY21+FY22+FY23+FY24+FY25</f>
        <v>0</v>
      </c>
      <c r="FZ17" s="488">
        <f aca="true" t="shared" si="89" ref="FZ17:GF17">FZ18+FZ19+FZ20+FZ21+FZ22+FZ23+FZ24+FZ25</f>
        <v>0</v>
      </c>
      <c r="GA17" s="488">
        <f t="shared" si="89"/>
        <v>0</v>
      </c>
      <c r="GB17" s="488">
        <f t="shared" si="89"/>
        <v>0</v>
      </c>
      <c r="GC17" s="488">
        <f t="shared" si="89"/>
        <v>0</v>
      </c>
      <c r="GD17" s="488">
        <f t="shared" si="89"/>
        <v>0</v>
      </c>
      <c r="GE17" s="488">
        <f t="shared" si="89"/>
        <v>0</v>
      </c>
      <c r="GF17" s="488">
        <f t="shared" si="89"/>
        <v>0</v>
      </c>
      <c r="GG17" s="522">
        <f>'TIỀN-MẪU 3.THA-CĐ'!HC17+'TIỀN-MẪU 4.THA-TĐ'!HS17-'TIỀN THEO ĐT-MẪU5'!FW17</f>
        <v>0</v>
      </c>
    </row>
    <row r="18" spans="1:189" s="482" customFormat="1" ht="15.75" customHeight="1">
      <c r="A18" s="483" t="s">
        <v>38</v>
      </c>
      <c r="B18" s="484" t="s">
        <v>106</v>
      </c>
      <c r="C18" s="479">
        <f t="shared" si="21"/>
        <v>98420284</v>
      </c>
      <c r="D18" s="480">
        <f t="shared" si="22"/>
        <v>1495957</v>
      </c>
      <c r="E18" s="564">
        <f>P18+AA18+AL18+AW18+BH18+BS18+CD18+CO18+CZ18+DK18+DV18+EG18+ER18+FC18+FN18+FY18</f>
        <v>910302</v>
      </c>
      <c r="F18" s="564">
        <f aca="true" t="shared" si="90" ref="F18:L26">Q18+AB18+AM18+AX18+BI18+BT18+CE18+CP18+DA18+DL18+DW18+EH18+ES18+FD18+FO18+FZ18</f>
        <v>300</v>
      </c>
      <c r="G18" s="564">
        <f t="shared" si="90"/>
        <v>0</v>
      </c>
      <c r="H18" s="564">
        <f t="shared" si="90"/>
        <v>44886</v>
      </c>
      <c r="I18" s="564">
        <f t="shared" si="90"/>
        <v>0</v>
      </c>
      <c r="J18" s="564">
        <f t="shared" si="90"/>
        <v>540469</v>
      </c>
      <c r="K18" s="564">
        <f t="shared" si="90"/>
        <v>85630859</v>
      </c>
      <c r="L18" s="564">
        <f t="shared" si="90"/>
        <v>11293468</v>
      </c>
      <c r="M18" s="518">
        <f>'TIỀN-MẪU 3.THA-CĐ'!C18+'TIỀN-MẪU 4.THA-TĐ'!C18-'TIỀN THEO ĐT-MẪU5'!C18</f>
        <v>0</v>
      </c>
      <c r="N18" s="481">
        <f t="shared" si="24"/>
        <v>379673</v>
      </c>
      <c r="O18" s="480">
        <f t="shared" si="25"/>
        <v>289673</v>
      </c>
      <c r="P18" s="506">
        <v>22056</v>
      </c>
      <c r="Q18" s="506">
        <v>0</v>
      </c>
      <c r="R18" s="507">
        <v>0</v>
      </c>
      <c r="S18" s="507">
        <v>0</v>
      </c>
      <c r="T18" s="507">
        <v>0</v>
      </c>
      <c r="U18" s="507">
        <v>267617</v>
      </c>
      <c r="V18" s="507">
        <v>90000</v>
      </c>
      <c r="W18" s="507">
        <v>0</v>
      </c>
      <c r="X18" s="522">
        <f>'TIỀN-MẪU 3.THA-CĐ'!P18+'TIỀN-MẪU 4.THA-TĐ'!Q18-'TIỀN THEO ĐT-MẪU5'!N18</f>
        <v>0</v>
      </c>
      <c r="Y18" s="481">
        <f t="shared" si="26"/>
        <v>11772202</v>
      </c>
      <c r="Z18" s="480">
        <f t="shared" si="27"/>
        <v>20751</v>
      </c>
      <c r="AA18" s="656">
        <v>20751</v>
      </c>
      <c r="AB18" s="656">
        <v>0</v>
      </c>
      <c r="AC18" s="657">
        <v>0</v>
      </c>
      <c r="AD18" s="657">
        <v>0</v>
      </c>
      <c r="AE18" s="657">
        <v>0</v>
      </c>
      <c r="AF18" s="657">
        <v>0</v>
      </c>
      <c r="AG18" s="657">
        <v>11203405</v>
      </c>
      <c r="AH18" s="657">
        <v>548046</v>
      </c>
      <c r="AI18" s="522">
        <f>'TIỀN-MẪU 3.THA-CĐ'!AC18+'TIỀN-MẪU 4.THA-TĐ'!AE18-'TIỀN THEO ĐT-MẪU5'!Y18</f>
        <v>0</v>
      </c>
      <c r="AJ18" s="481">
        <f t="shared" si="28"/>
        <v>12913194</v>
      </c>
      <c r="AK18" s="480">
        <f t="shared" si="29"/>
        <v>0</v>
      </c>
      <c r="AL18" s="662">
        <v>0</v>
      </c>
      <c r="AM18" s="662">
        <v>0</v>
      </c>
      <c r="AN18" s="663">
        <v>0</v>
      </c>
      <c r="AO18" s="663">
        <v>0</v>
      </c>
      <c r="AP18" s="663">
        <v>0</v>
      </c>
      <c r="AQ18" s="663">
        <v>0</v>
      </c>
      <c r="AR18" s="663">
        <v>12913194</v>
      </c>
      <c r="AS18" s="663">
        <v>0</v>
      </c>
      <c r="AT18" s="522">
        <f>'TIỀN-MẪU 3.THA-CĐ'!AP18+'TIỀN-MẪU 4.THA-TĐ'!AS18-'TIỀN THEO ĐT-MẪU5'!AJ18</f>
        <v>0</v>
      </c>
      <c r="AU18" s="481">
        <f t="shared" si="30"/>
        <v>200469</v>
      </c>
      <c r="AV18" s="480">
        <f t="shared" si="31"/>
        <v>1500</v>
      </c>
      <c r="AW18" s="672">
        <v>1500</v>
      </c>
      <c r="AX18" s="672">
        <v>0</v>
      </c>
      <c r="AY18" s="673">
        <v>0</v>
      </c>
      <c r="AZ18" s="673">
        <v>0</v>
      </c>
      <c r="BA18" s="673">
        <v>0</v>
      </c>
      <c r="BB18" s="673">
        <v>0</v>
      </c>
      <c r="BC18" s="673">
        <v>32400</v>
      </c>
      <c r="BD18" s="673">
        <v>166569</v>
      </c>
      <c r="BE18" s="522">
        <f>'TIỀN-MẪU 3.THA-CĐ'!BC18+'TIỀN-MẪU 4.THA-TĐ'!BG18-'TIỀN THEO ĐT-MẪU5'!AU18</f>
        <v>0</v>
      </c>
      <c r="BF18" s="481">
        <f t="shared" si="32"/>
        <v>42348889</v>
      </c>
      <c r="BG18" s="480">
        <f t="shared" si="33"/>
        <v>159275</v>
      </c>
      <c r="BH18" s="506">
        <v>159275</v>
      </c>
      <c r="BI18" s="506">
        <v>0</v>
      </c>
      <c r="BJ18" s="507">
        <v>0</v>
      </c>
      <c r="BK18" s="507">
        <v>0</v>
      </c>
      <c r="BL18" s="507">
        <v>0</v>
      </c>
      <c r="BM18" s="507">
        <v>0</v>
      </c>
      <c r="BN18" s="507">
        <v>41244410</v>
      </c>
      <c r="BO18" s="507">
        <v>945204</v>
      </c>
      <c r="BP18" s="522">
        <f>'TIỀN-MẪU 3.THA-CĐ'!BP18+'TIỀN-MẪU 4.THA-TĐ'!BU18-'TIỀN THEO ĐT-MẪU5'!BF18</f>
        <v>0</v>
      </c>
      <c r="BQ18" s="481">
        <f t="shared" si="34"/>
        <v>599775</v>
      </c>
      <c r="BR18" s="480">
        <f t="shared" si="35"/>
        <v>20731</v>
      </c>
      <c r="BS18" s="662">
        <v>20731</v>
      </c>
      <c r="BT18" s="662">
        <v>0</v>
      </c>
      <c r="BU18" s="663">
        <v>0</v>
      </c>
      <c r="BV18" s="663">
        <v>0</v>
      </c>
      <c r="BW18" s="663">
        <v>0</v>
      </c>
      <c r="BX18" s="663">
        <v>0</v>
      </c>
      <c r="BY18" s="663">
        <v>354044</v>
      </c>
      <c r="BZ18" s="663">
        <v>225000</v>
      </c>
      <c r="CA18" s="522">
        <f>'TIỀN-MẪU 3.THA-CĐ'!CC18+'TIỀN-MẪU 4.THA-TĐ'!CI18-'TIỀN THEO ĐT-MẪU5'!BQ18</f>
        <v>0</v>
      </c>
      <c r="CB18" s="481">
        <f t="shared" si="36"/>
        <v>14249</v>
      </c>
      <c r="CC18" s="480">
        <f t="shared" si="37"/>
        <v>14249</v>
      </c>
      <c r="CD18" s="656">
        <v>14049</v>
      </c>
      <c r="CE18" s="656">
        <v>0</v>
      </c>
      <c r="CF18" s="657">
        <v>0</v>
      </c>
      <c r="CG18" s="657">
        <v>0</v>
      </c>
      <c r="CH18" s="657">
        <v>0</v>
      </c>
      <c r="CI18" s="657">
        <v>200</v>
      </c>
      <c r="CJ18" s="657">
        <v>0</v>
      </c>
      <c r="CK18" s="657">
        <v>0</v>
      </c>
      <c r="CL18" s="522">
        <f>'TIỀN-MẪU 3.THA-CĐ'!CP18+'TIỀN-MẪU 4.THA-TĐ'!CW18-'TIỀN THEO ĐT-MẪU5'!CB18</f>
        <v>0</v>
      </c>
      <c r="CM18" s="481">
        <f t="shared" si="38"/>
        <v>12732400</v>
      </c>
      <c r="CN18" s="480">
        <f t="shared" si="39"/>
        <v>128888</v>
      </c>
      <c r="CO18" s="662">
        <v>93587</v>
      </c>
      <c r="CP18" s="662">
        <v>0</v>
      </c>
      <c r="CQ18" s="663">
        <v>0</v>
      </c>
      <c r="CR18" s="663">
        <v>0</v>
      </c>
      <c r="CS18" s="663">
        <v>0</v>
      </c>
      <c r="CT18" s="663">
        <v>35301</v>
      </c>
      <c r="CU18" s="663">
        <v>11211637</v>
      </c>
      <c r="CV18" s="663">
        <v>1391875</v>
      </c>
      <c r="CW18" s="522">
        <f>'TIỀN-MẪU 3.THA-CĐ'!DC18+'TIỀN-MẪU 4.THA-TĐ'!DK18-'TIỀN THEO ĐT-MẪU5'!CM18</f>
        <v>0</v>
      </c>
      <c r="CX18" s="481">
        <f t="shared" si="40"/>
        <v>9825698</v>
      </c>
      <c r="CY18" s="480">
        <f t="shared" si="41"/>
        <v>333886</v>
      </c>
      <c r="CZ18" s="675">
        <v>333886</v>
      </c>
      <c r="DA18" s="675">
        <v>0</v>
      </c>
      <c r="DB18" s="676">
        <v>0</v>
      </c>
      <c r="DC18" s="676">
        <v>0</v>
      </c>
      <c r="DD18" s="676">
        <v>0</v>
      </c>
      <c r="DE18" s="676">
        <v>0</v>
      </c>
      <c r="DF18" s="676">
        <v>2197122</v>
      </c>
      <c r="DG18" s="676">
        <v>7294690</v>
      </c>
      <c r="DH18" s="522">
        <f>'TIỀN-MẪU 3.THA-CĐ'!DP18+'TIỀN-MẪU 4.THA-TĐ'!DY18-'TIỀN THEO ĐT-MẪU5'!CX18</f>
        <v>0</v>
      </c>
      <c r="DI18" s="481">
        <f t="shared" si="42"/>
        <v>630629</v>
      </c>
      <c r="DJ18" s="480">
        <f t="shared" si="43"/>
        <v>290943</v>
      </c>
      <c r="DK18" s="514">
        <v>113863</v>
      </c>
      <c r="DL18" s="514">
        <v>300</v>
      </c>
      <c r="DM18" s="515">
        <v>0</v>
      </c>
      <c r="DN18" s="515">
        <v>29686</v>
      </c>
      <c r="DO18" s="515">
        <v>0</v>
      </c>
      <c r="DP18" s="515">
        <v>147094</v>
      </c>
      <c r="DQ18" s="515">
        <v>0</v>
      </c>
      <c r="DR18" s="515">
        <v>339686</v>
      </c>
      <c r="DS18" s="522">
        <f>'TIỀN-MẪU 3.THA-CĐ'!EC18+'TIỀN-MẪU 4.THA-TĐ'!EM18-'TIỀN THEO ĐT-MẪU5'!DI18</f>
        <v>0</v>
      </c>
      <c r="DT18" s="481">
        <f t="shared" si="44"/>
        <v>302165</v>
      </c>
      <c r="DU18" s="480">
        <f t="shared" si="45"/>
        <v>236057</v>
      </c>
      <c r="DV18" s="512">
        <v>130604</v>
      </c>
      <c r="DW18" s="512">
        <v>0</v>
      </c>
      <c r="DX18" s="513">
        <v>0</v>
      </c>
      <c r="DY18" s="513">
        <v>15200</v>
      </c>
      <c r="DZ18" s="513">
        <v>0</v>
      </c>
      <c r="EA18" s="513">
        <v>90253</v>
      </c>
      <c r="EB18" s="513">
        <v>0</v>
      </c>
      <c r="EC18" s="513">
        <v>66108</v>
      </c>
      <c r="ED18" s="522">
        <f>'TIỀN-MẪU 3.THA-CĐ'!EP18+'TIỀN-MẪU 4.THA-TĐ'!FA18-'TIỀN THEO ĐT-MẪU5'!DT18</f>
        <v>0</v>
      </c>
      <c r="EE18" s="481">
        <f t="shared" si="46"/>
        <v>6700941</v>
      </c>
      <c r="EF18" s="480">
        <f t="shared" si="47"/>
        <v>4</v>
      </c>
      <c r="EG18" s="506">
        <v>0</v>
      </c>
      <c r="EH18" s="506">
        <v>0</v>
      </c>
      <c r="EI18" s="507">
        <v>0</v>
      </c>
      <c r="EJ18" s="507">
        <v>0</v>
      </c>
      <c r="EK18" s="507">
        <v>0</v>
      </c>
      <c r="EL18" s="507">
        <v>4</v>
      </c>
      <c r="EM18" s="507">
        <v>6384647</v>
      </c>
      <c r="EN18" s="507">
        <v>316290</v>
      </c>
      <c r="EO18" s="522">
        <f>'TIỀN-MẪU 3.THA-CĐ'!FC18+'TIỀN-MẪU 4.THA-TĐ'!FO18-'TIỀN THEO ĐT-MẪU5'!EE18</f>
        <v>0</v>
      </c>
      <c r="EP18" s="481">
        <f t="shared" si="48"/>
        <v>0</v>
      </c>
      <c r="EQ18" s="480">
        <f t="shared" si="49"/>
        <v>0</v>
      </c>
      <c r="ER18" s="516"/>
      <c r="ES18" s="516"/>
      <c r="ET18" s="517"/>
      <c r="EU18" s="517"/>
      <c r="EV18" s="517"/>
      <c r="EW18" s="517"/>
      <c r="EX18" s="517"/>
      <c r="EY18" s="517"/>
      <c r="EZ18" s="522">
        <f>'TIỀN-MẪU 3.THA-CĐ'!FP18+'TIỀN-MẪU 4.THA-TĐ'!GC18-'TIỀN THEO ĐT-MẪU5'!EP18</f>
        <v>0</v>
      </c>
      <c r="FA18" s="481">
        <f t="shared" si="50"/>
        <v>0</v>
      </c>
      <c r="FB18" s="480">
        <f t="shared" si="51"/>
        <v>0</v>
      </c>
      <c r="FC18" s="506"/>
      <c r="FD18" s="506"/>
      <c r="FE18" s="507"/>
      <c r="FF18" s="507"/>
      <c r="FG18" s="507"/>
      <c r="FH18" s="507"/>
      <c r="FI18" s="507"/>
      <c r="FJ18" s="507"/>
      <c r="FK18" s="522">
        <f>'TIỀN-MẪU 3.THA-CĐ'!GC18+'TIỀN-MẪU 4.THA-TĐ'!GQ18-'TIỀN THEO ĐT-MẪU5'!FA18</f>
        <v>0</v>
      </c>
      <c r="FL18" s="481">
        <f t="shared" si="52"/>
        <v>0</v>
      </c>
      <c r="FM18" s="480">
        <f t="shared" si="53"/>
        <v>0</v>
      </c>
      <c r="FN18" s="506"/>
      <c r="FO18" s="506"/>
      <c r="FP18" s="507"/>
      <c r="FQ18" s="507"/>
      <c r="FR18" s="507"/>
      <c r="FS18" s="507"/>
      <c r="FT18" s="507"/>
      <c r="FU18" s="507"/>
      <c r="FV18" s="522">
        <f>'TIỀN-MẪU 3.THA-CĐ'!GP18+'TIỀN-MẪU 4.THA-TĐ'!HE18-'TIỀN THEO ĐT-MẪU5'!FL18</f>
        <v>0</v>
      </c>
      <c r="FW18" s="481">
        <f t="shared" si="54"/>
        <v>0</v>
      </c>
      <c r="FX18" s="480">
        <f t="shared" si="55"/>
        <v>0</v>
      </c>
      <c r="FY18" s="512"/>
      <c r="FZ18" s="512"/>
      <c r="GA18" s="513"/>
      <c r="GB18" s="513"/>
      <c r="GC18" s="513"/>
      <c r="GD18" s="513"/>
      <c r="GE18" s="513"/>
      <c r="GF18" s="513"/>
      <c r="GG18" s="522">
        <f>'TIỀN-MẪU 3.THA-CĐ'!HC18+'TIỀN-MẪU 4.THA-TĐ'!HS18-'TIỀN THEO ĐT-MẪU5'!FW18</f>
        <v>0</v>
      </c>
    </row>
    <row r="19" spans="1:189" s="482" customFormat="1" ht="15.75" customHeight="1">
      <c r="A19" s="483" t="s">
        <v>39</v>
      </c>
      <c r="B19" s="484" t="s">
        <v>107</v>
      </c>
      <c r="C19" s="479">
        <f t="shared" si="21"/>
        <v>76172957</v>
      </c>
      <c r="D19" s="480">
        <f t="shared" si="22"/>
        <v>277766</v>
      </c>
      <c r="E19" s="564">
        <f aca="true" t="shared" si="91" ref="E19:E26">P19+AA19+AL19+AW19+BH19+BS19+CD19+CO19+CZ19+DK19+DV19+EG19+ER19+FC19+FN19+FY19</f>
        <v>277766</v>
      </c>
      <c r="F19" s="564">
        <f t="shared" si="90"/>
        <v>0</v>
      </c>
      <c r="G19" s="564">
        <f t="shared" si="90"/>
        <v>0</v>
      </c>
      <c r="H19" s="564">
        <f t="shared" si="90"/>
        <v>0</v>
      </c>
      <c r="I19" s="564">
        <f t="shared" si="90"/>
        <v>0</v>
      </c>
      <c r="J19" s="564">
        <f t="shared" si="90"/>
        <v>0</v>
      </c>
      <c r="K19" s="564">
        <f t="shared" si="90"/>
        <v>74821629</v>
      </c>
      <c r="L19" s="564">
        <f t="shared" si="90"/>
        <v>1073562</v>
      </c>
      <c r="M19" s="518">
        <f>'TIỀN-MẪU 3.THA-CĐ'!C19+'TIỀN-MẪU 4.THA-TĐ'!C19-'TIỀN THEO ĐT-MẪU5'!C19</f>
        <v>0</v>
      </c>
      <c r="N19" s="481">
        <f t="shared" si="24"/>
        <v>0</v>
      </c>
      <c r="O19" s="480">
        <f t="shared" si="25"/>
        <v>0</v>
      </c>
      <c r="P19" s="506">
        <v>0</v>
      </c>
      <c r="Q19" s="506">
        <v>0</v>
      </c>
      <c r="R19" s="507">
        <v>0</v>
      </c>
      <c r="S19" s="507">
        <v>0</v>
      </c>
      <c r="T19" s="507">
        <v>0</v>
      </c>
      <c r="U19" s="507">
        <v>0</v>
      </c>
      <c r="V19" s="507">
        <v>0</v>
      </c>
      <c r="W19" s="507">
        <v>0</v>
      </c>
      <c r="X19" s="522">
        <f>'TIỀN-MẪU 3.THA-CĐ'!P19+'TIỀN-MẪU 4.THA-TĐ'!Q19-'TIỀN THEO ĐT-MẪU5'!N19</f>
        <v>0</v>
      </c>
      <c r="Y19" s="481">
        <f t="shared" si="26"/>
        <v>47365662</v>
      </c>
      <c r="Z19" s="480">
        <f t="shared" si="27"/>
        <v>155025</v>
      </c>
      <c r="AA19" s="656">
        <v>155025</v>
      </c>
      <c r="AB19" s="656">
        <v>0</v>
      </c>
      <c r="AC19" s="657">
        <v>0</v>
      </c>
      <c r="AD19" s="657">
        <v>0</v>
      </c>
      <c r="AE19" s="657">
        <v>0</v>
      </c>
      <c r="AF19" s="657">
        <v>0</v>
      </c>
      <c r="AG19" s="657">
        <v>47185637</v>
      </c>
      <c r="AH19" s="657">
        <v>25000</v>
      </c>
      <c r="AI19" s="522">
        <f>'TIỀN-MẪU 3.THA-CĐ'!AC19+'TIỀN-MẪU 4.THA-TĐ'!AE19-'TIỀN THEO ĐT-MẪU5'!Y19</f>
        <v>0</v>
      </c>
      <c r="AJ19" s="481">
        <f t="shared" si="28"/>
        <v>0</v>
      </c>
      <c r="AK19" s="480">
        <f t="shared" si="29"/>
        <v>0</v>
      </c>
      <c r="AL19" s="662">
        <v>0</v>
      </c>
      <c r="AM19" s="662">
        <v>0</v>
      </c>
      <c r="AN19" s="663">
        <v>0</v>
      </c>
      <c r="AO19" s="663">
        <v>0</v>
      </c>
      <c r="AP19" s="663">
        <v>0</v>
      </c>
      <c r="AQ19" s="663">
        <v>0</v>
      </c>
      <c r="AR19" s="663">
        <v>0</v>
      </c>
      <c r="AS19" s="663">
        <v>0</v>
      </c>
      <c r="AT19" s="522">
        <f>'TIỀN-MẪU 3.THA-CĐ'!AP19+'TIỀN-MẪU 4.THA-TĐ'!AS19-'TIỀN THEO ĐT-MẪU5'!AJ19</f>
        <v>0</v>
      </c>
      <c r="AU19" s="481">
        <f t="shared" si="30"/>
        <v>0</v>
      </c>
      <c r="AV19" s="480">
        <f t="shared" si="31"/>
        <v>0</v>
      </c>
      <c r="AW19" s="672">
        <v>0</v>
      </c>
      <c r="AX19" s="672">
        <v>0</v>
      </c>
      <c r="AY19" s="673">
        <v>0</v>
      </c>
      <c r="AZ19" s="673">
        <v>0</v>
      </c>
      <c r="BA19" s="673">
        <v>0</v>
      </c>
      <c r="BB19" s="673">
        <v>0</v>
      </c>
      <c r="BC19" s="673">
        <v>0</v>
      </c>
      <c r="BD19" s="673">
        <v>0</v>
      </c>
      <c r="BE19" s="522">
        <f>'TIỀN-MẪU 3.THA-CĐ'!BC19+'TIỀN-MẪU 4.THA-TĐ'!BG19-'TIỀN THEO ĐT-MẪU5'!AU19</f>
        <v>0</v>
      </c>
      <c r="BF19" s="481">
        <f t="shared" si="32"/>
        <v>2787829</v>
      </c>
      <c r="BG19" s="480">
        <f t="shared" si="33"/>
        <v>0</v>
      </c>
      <c r="BH19" s="506">
        <v>0</v>
      </c>
      <c r="BI19" s="506">
        <v>0</v>
      </c>
      <c r="BJ19" s="507">
        <v>0</v>
      </c>
      <c r="BK19" s="507">
        <v>0</v>
      </c>
      <c r="BL19" s="507">
        <v>0</v>
      </c>
      <c r="BM19" s="507">
        <v>0</v>
      </c>
      <c r="BN19" s="507">
        <v>1754742</v>
      </c>
      <c r="BO19" s="507">
        <v>1033087</v>
      </c>
      <c r="BP19" s="522">
        <f>'TIỀN-MẪU 3.THA-CĐ'!BP19+'TIỀN-MẪU 4.THA-TĐ'!BU19-'TIỀN THEO ĐT-MẪU5'!BF19</f>
        <v>0</v>
      </c>
      <c r="BQ19" s="481">
        <f t="shared" si="34"/>
        <v>0</v>
      </c>
      <c r="BR19" s="480">
        <f t="shared" si="35"/>
        <v>0</v>
      </c>
      <c r="BS19" s="662">
        <v>0</v>
      </c>
      <c r="BT19" s="662">
        <v>0</v>
      </c>
      <c r="BU19" s="663">
        <v>0</v>
      </c>
      <c r="BV19" s="663">
        <v>0</v>
      </c>
      <c r="BW19" s="663">
        <v>0</v>
      </c>
      <c r="BX19" s="663">
        <v>0</v>
      </c>
      <c r="BY19" s="663">
        <v>0</v>
      </c>
      <c r="BZ19" s="663">
        <v>0</v>
      </c>
      <c r="CA19" s="522">
        <f>'TIỀN-MẪU 3.THA-CĐ'!CC19+'TIỀN-MẪU 4.THA-TĐ'!CI19-'TIỀN THEO ĐT-MẪU5'!BQ19</f>
        <v>0</v>
      </c>
      <c r="CB19" s="481">
        <f t="shared" si="36"/>
        <v>0</v>
      </c>
      <c r="CC19" s="480">
        <f t="shared" si="37"/>
        <v>0</v>
      </c>
      <c r="CD19" s="656">
        <v>0</v>
      </c>
      <c r="CE19" s="656">
        <v>0</v>
      </c>
      <c r="CF19" s="657">
        <v>0</v>
      </c>
      <c r="CG19" s="657">
        <v>0</v>
      </c>
      <c r="CH19" s="657">
        <v>0</v>
      </c>
      <c r="CI19" s="657">
        <v>0</v>
      </c>
      <c r="CJ19" s="657">
        <v>0</v>
      </c>
      <c r="CK19" s="657">
        <v>0</v>
      </c>
      <c r="CL19" s="522">
        <f>'TIỀN-MẪU 3.THA-CĐ'!CP19+'TIỀN-MẪU 4.THA-TĐ'!CW19-'TIỀN THEO ĐT-MẪU5'!CB19</f>
        <v>0</v>
      </c>
      <c r="CM19" s="481">
        <f t="shared" si="38"/>
        <v>24922347</v>
      </c>
      <c r="CN19" s="480">
        <f t="shared" si="39"/>
        <v>118503</v>
      </c>
      <c r="CO19" s="662">
        <v>118503</v>
      </c>
      <c r="CP19" s="662">
        <v>0</v>
      </c>
      <c r="CQ19" s="663">
        <v>0</v>
      </c>
      <c r="CR19" s="663">
        <v>0</v>
      </c>
      <c r="CS19" s="663">
        <v>0</v>
      </c>
      <c r="CT19" s="663">
        <v>0</v>
      </c>
      <c r="CU19" s="663">
        <v>24791369</v>
      </c>
      <c r="CV19" s="663">
        <v>12475</v>
      </c>
      <c r="CW19" s="522">
        <f>'TIỀN-MẪU 3.THA-CĐ'!DC19+'TIỀN-MẪU 4.THA-TĐ'!DK19-'TIỀN THEO ĐT-MẪU5'!CM19</f>
        <v>0</v>
      </c>
      <c r="CX19" s="481">
        <f t="shared" si="40"/>
        <v>0</v>
      </c>
      <c r="CY19" s="480">
        <f t="shared" si="41"/>
        <v>0</v>
      </c>
      <c r="CZ19" s="675">
        <v>0</v>
      </c>
      <c r="DA19" s="675">
        <v>0</v>
      </c>
      <c r="DB19" s="676">
        <v>0</v>
      </c>
      <c r="DC19" s="676">
        <v>0</v>
      </c>
      <c r="DD19" s="676">
        <v>0</v>
      </c>
      <c r="DE19" s="676">
        <v>0</v>
      </c>
      <c r="DF19" s="676">
        <v>0</v>
      </c>
      <c r="DG19" s="676">
        <v>0</v>
      </c>
      <c r="DH19" s="522">
        <f>'TIỀN-MẪU 3.THA-CĐ'!DP19+'TIỀN-MẪU 4.THA-TĐ'!DY19-'TIỀN THEO ĐT-MẪU5'!CX19</f>
        <v>0</v>
      </c>
      <c r="DI19" s="481">
        <f t="shared" si="42"/>
        <v>3000</v>
      </c>
      <c r="DJ19" s="480">
        <f t="shared" si="43"/>
        <v>0</v>
      </c>
      <c r="DK19" s="514">
        <v>0</v>
      </c>
      <c r="DL19" s="514">
        <v>0</v>
      </c>
      <c r="DM19" s="515">
        <v>0</v>
      </c>
      <c r="DN19" s="515">
        <v>0</v>
      </c>
      <c r="DO19" s="515">
        <v>0</v>
      </c>
      <c r="DP19" s="515">
        <v>0</v>
      </c>
      <c r="DQ19" s="515">
        <v>0</v>
      </c>
      <c r="DR19" s="515">
        <v>3000</v>
      </c>
      <c r="DS19" s="522">
        <f>'TIỀN-MẪU 3.THA-CĐ'!EC19+'TIỀN-MẪU 4.THA-TĐ'!EM19-'TIỀN THEO ĐT-MẪU5'!DI19</f>
        <v>0</v>
      </c>
      <c r="DT19" s="481">
        <f t="shared" si="44"/>
        <v>4238</v>
      </c>
      <c r="DU19" s="480">
        <f t="shared" si="45"/>
        <v>4238</v>
      </c>
      <c r="DV19" s="512">
        <v>4238</v>
      </c>
      <c r="DW19" s="512">
        <v>0</v>
      </c>
      <c r="DX19" s="513">
        <v>0</v>
      </c>
      <c r="DY19" s="513">
        <v>0</v>
      </c>
      <c r="DZ19" s="513">
        <v>0</v>
      </c>
      <c r="EA19" s="513">
        <v>0</v>
      </c>
      <c r="EB19" s="513">
        <v>0</v>
      </c>
      <c r="EC19" s="513">
        <v>0</v>
      </c>
      <c r="ED19" s="522">
        <f>'TIỀN-MẪU 3.THA-CĐ'!EP19+'TIỀN-MẪU 4.THA-TĐ'!FA19-'TIỀN THEO ĐT-MẪU5'!DT19</f>
        <v>0</v>
      </c>
      <c r="EE19" s="481">
        <f t="shared" si="46"/>
        <v>1089881</v>
      </c>
      <c r="EF19" s="480">
        <f t="shared" si="47"/>
        <v>0</v>
      </c>
      <c r="EG19" s="506">
        <v>0</v>
      </c>
      <c r="EH19" s="506">
        <v>0</v>
      </c>
      <c r="EI19" s="507">
        <v>0</v>
      </c>
      <c r="EJ19" s="507">
        <v>0</v>
      </c>
      <c r="EK19" s="507">
        <v>0</v>
      </c>
      <c r="EL19" s="507">
        <v>0</v>
      </c>
      <c r="EM19" s="507">
        <v>1089881</v>
      </c>
      <c r="EN19" s="507">
        <v>0</v>
      </c>
      <c r="EO19" s="522">
        <f>'TIỀN-MẪU 3.THA-CĐ'!FC19+'TIỀN-MẪU 4.THA-TĐ'!FO19-'TIỀN THEO ĐT-MẪU5'!EE19</f>
        <v>0</v>
      </c>
      <c r="EP19" s="481">
        <f t="shared" si="48"/>
        <v>0</v>
      </c>
      <c r="EQ19" s="480">
        <f t="shared" si="49"/>
        <v>0</v>
      </c>
      <c r="ER19" s="516"/>
      <c r="ES19" s="516"/>
      <c r="ET19" s="517"/>
      <c r="EU19" s="517"/>
      <c r="EV19" s="517"/>
      <c r="EW19" s="517"/>
      <c r="EX19" s="517"/>
      <c r="EY19" s="517"/>
      <c r="EZ19" s="522">
        <f>'TIỀN-MẪU 3.THA-CĐ'!FP19+'TIỀN-MẪU 4.THA-TĐ'!GC19-'TIỀN THEO ĐT-MẪU5'!EP19</f>
        <v>0</v>
      </c>
      <c r="FA19" s="481">
        <f t="shared" si="50"/>
        <v>0</v>
      </c>
      <c r="FB19" s="480">
        <f t="shared" si="51"/>
        <v>0</v>
      </c>
      <c r="FC19" s="506"/>
      <c r="FD19" s="506"/>
      <c r="FE19" s="507"/>
      <c r="FF19" s="507"/>
      <c r="FG19" s="507"/>
      <c r="FH19" s="507"/>
      <c r="FI19" s="507"/>
      <c r="FJ19" s="507"/>
      <c r="FK19" s="522">
        <f>'TIỀN-MẪU 3.THA-CĐ'!GC19+'TIỀN-MẪU 4.THA-TĐ'!GQ19-'TIỀN THEO ĐT-MẪU5'!FA19</f>
        <v>0</v>
      </c>
      <c r="FL19" s="481">
        <f t="shared" si="52"/>
        <v>0</v>
      </c>
      <c r="FM19" s="480">
        <f t="shared" si="53"/>
        <v>0</v>
      </c>
      <c r="FN19" s="506"/>
      <c r="FO19" s="506"/>
      <c r="FP19" s="507"/>
      <c r="FQ19" s="507"/>
      <c r="FR19" s="507"/>
      <c r="FS19" s="507"/>
      <c r="FT19" s="507"/>
      <c r="FU19" s="507"/>
      <c r="FV19" s="522">
        <f>'TIỀN-MẪU 3.THA-CĐ'!GP19+'TIỀN-MẪU 4.THA-TĐ'!HE19-'TIỀN THEO ĐT-MẪU5'!FL19</f>
        <v>0</v>
      </c>
      <c r="FW19" s="481">
        <f t="shared" si="54"/>
        <v>0</v>
      </c>
      <c r="FX19" s="480">
        <f t="shared" si="55"/>
        <v>0</v>
      </c>
      <c r="FY19" s="512"/>
      <c r="FZ19" s="512"/>
      <c r="GA19" s="513"/>
      <c r="GB19" s="513"/>
      <c r="GC19" s="513"/>
      <c r="GD19" s="513"/>
      <c r="GE19" s="513"/>
      <c r="GF19" s="513"/>
      <c r="GG19" s="522">
        <f>'TIỀN-MẪU 3.THA-CĐ'!HC19+'TIỀN-MẪU 4.THA-TĐ'!HS19-'TIỀN THEO ĐT-MẪU5'!FW19</f>
        <v>0</v>
      </c>
    </row>
    <row r="20" spans="1:189" s="482" customFormat="1" ht="15.75" customHeight="1">
      <c r="A20" s="483" t="s">
        <v>108</v>
      </c>
      <c r="B20" s="484" t="s">
        <v>171</v>
      </c>
      <c r="C20" s="479">
        <f t="shared" si="21"/>
        <v>6332</v>
      </c>
      <c r="D20" s="480">
        <f t="shared" si="22"/>
        <v>6332</v>
      </c>
      <c r="E20" s="564">
        <f t="shared" si="91"/>
        <v>0</v>
      </c>
      <c r="F20" s="564">
        <f t="shared" si="90"/>
        <v>0</v>
      </c>
      <c r="G20" s="564">
        <f t="shared" si="90"/>
        <v>6332</v>
      </c>
      <c r="H20" s="564">
        <f t="shared" si="90"/>
        <v>0</v>
      </c>
      <c r="I20" s="564">
        <f t="shared" si="90"/>
        <v>0</v>
      </c>
      <c r="J20" s="564">
        <f t="shared" si="90"/>
        <v>0</v>
      </c>
      <c r="K20" s="564">
        <f t="shared" si="90"/>
        <v>0</v>
      </c>
      <c r="L20" s="564">
        <f t="shared" si="90"/>
        <v>0</v>
      </c>
      <c r="M20" s="518">
        <f>'TIỀN-MẪU 3.THA-CĐ'!C20-'TIỀN THEO ĐT-MẪU5'!C20</f>
        <v>0</v>
      </c>
      <c r="N20" s="481">
        <f t="shared" si="24"/>
        <v>0</v>
      </c>
      <c r="O20" s="480">
        <f t="shared" si="25"/>
        <v>0</v>
      </c>
      <c r="P20" s="506">
        <v>0</v>
      </c>
      <c r="Q20" s="506">
        <v>0</v>
      </c>
      <c r="R20" s="507">
        <v>0</v>
      </c>
      <c r="S20" s="507">
        <v>0</v>
      </c>
      <c r="T20" s="507">
        <v>0</v>
      </c>
      <c r="U20" s="507">
        <v>0</v>
      </c>
      <c r="V20" s="507"/>
      <c r="W20" s="507"/>
      <c r="X20" s="522">
        <f>'TIỀN-MẪU 3.THA-CĐ'!P20-'TIỀN THEO ĐT-MẪU5'!N20</f>
        <v>0</v>
      </c>
      <c r="Y20" s="481">
        <f t="shared" si="26"/>
        <v>0</v>
      </c>
      <c r="Z20" s="480">
        <f t="shared" si="27"/>
        <v>0</v>
      </c>
      <c r="AA20" s="656">
        <v>0</v>
      </c>
      <c r="AB20" s="656">
        <v>0</v>
      </c>
      <c r="AC20" s="657">
        <v>0</v>
      </c>
      <c r="AD20" s="657">
        <v>0</v>
      </c>
      <c r="AE20" s="657">
        <v>0</v>
      </c>
      <c r="AF20" s="657">
        <v>0</v>
      </c>
      <c r="AG20" s="657"/>
      <c r="AH20" s="657"/>
      <c r="AI20" s="522">
        <f>'TIỀN-MẪU 3.THA-CĐ'!AC20-'TIỀN THEO ĐT-MẪU5'!Y20</f>
        <v>0</v>
      </c>
      <c r="AJ20" s="481">
        <f t="shared" si="28"/>
        <v>0</v>
      </c>
      <c r="AK20" s="480">
        <f t="shared" si="29"/>
        <v>0</v>
      </c>
      <c r="AL20" s="662">
        <v>0</v>
      </c>
      <c r="AM20" s="662">
        <v>0</v>
      </c>
      <c r="AN20" s="663">
        <v>0</v>
      </c>
      <c r="AO20" s="663">
        <v>0</v>
      </c>
      <c r="AP20" s="663">
        <v>0</v>
      </c>
      <c r="AQ20" s="663">
        <v>0</v>
      </c>
      <c r="AR20" s="663"/>
      <c r="AS20" s="663"/>
      <c r="AT20" s="522">
        <f>'TIỀN-MẪU 3.THA-CĐ'!AP20-'TIỀN THEO ĐT-MẪU5'!AJ20</f>
        <v>0</v>
      </c>
      <c r="AU20" s="481">
        <f t="shared" si="30"/>
        <v>0</v>
      </c>
      <c r="AV20" s="480">
        <f t="shared" si="31"/>
        <v>0</v>
      </c>
      <c r="AW20" s="672">
        <v>0</v>
      </c>
      <c r="AX20" s="672">
        <v>0</v>
      </c>
      <c r="AY20" s="673">
        <v>0</v>
      </c>
      <c r="AZ20" s="673">
        <v>0</v>
      </c>
      <c r="BA20" s="673">
        <v>0</v>
      </c>
      <c r="BB20" s="673">
        <v>0</v>
      </c>
      <c r="BC20" s="673"/>
      <c r="BD20" s="673"/>
      <c r="BE20" s="522">
        <f>'TIỀN-MẪU 3.THA-CĐ'!BC20-'TIỀN THEO ĐT-MẪU5'!AU20</f>
        <v>0</v>
      </c>
      <c r="BF20" s="481">
        <f t="shared" si="32"/>
        <v>0</v>
      </c>
      <c r="BG20" s="480">
        <f t="shared" si="33"/>
        <v>0</v>
      </c>
      <c r="BH20" s="506">
        <v>0</v>
      </c>
      <c r="BI20" s="506">
        <v>0</v>
      </c>
      <c r="BJ20" s="507">
        <v>0</v>
      </c>
      <c r="BK20" s="507">
        <v>0</v>
      </c>
      <c r="BL20" s="507">
        <v>0</v>
      </c>
      <c r="BM20" s="507">
        <v>0</v>
      </c>
      <c r="BN20" s="507"/>
      <c r="BO20" s="507"/>
      <c r="BP20" s="522">
        <f>'TIỀN-MẪU 3.THA-CĐ'!BP20-'TIỀN THEO ĐT-MẪU5'!BF20</f>
        <v>0</v>
      </c>
      <c r="BQ20" s="481">
        <f t="shared" si="34"/>
        <v>0</v>
      </c>
      <c r="BR20" s="480">
        <f t="shared" si="35"/>
        <v>0</v>
      </c>
      <c r="BS20" s="662">
        <v>0</v>
      </c>
      <c r="BT20" s="662">
        <v>0</v>
      </c>
      <c r="BU20" s="663">
        <v>0</v>
      </c>
      <c r="BV20" s="663">
        <v>0</v>
      </c>
      <c r="BW20" s="663">
        <v>0</v>
      </c>
      <c r="BX20" s="663">
        <v>0</v>
      </c>
      <c r="BY20" s="663"/>
      <c r="BZ20" s="663"/>
      <c r="CA20" s="522">
        <f>'TIỀN-MẪU 3.THA-CĐ'!CC20-'TIỀN THEO ĐT-MẪU5'!BQ20</f>
        <v>0</v>
      </c>
      <c r="CB20" s="481">
        <f t="shared" si="36"/>
        <v>0</v>
      </c>
      <c r="CC20" s="480">
        <f t="shared" si="37"/>
        <v>0</v>
      </c>
      <c r="CD20" s="656">
        <v>0</v>
      </c>
      <c r="CE20" s="656">
        <v>0</v>
      </c>
      <c r="CF20" s="657">
        <v>0</v>
      </c>
      <c r="CG20" s="657">
        <v>0</v>
      </c>
      <c r="CH20" s="657">
        <v>0</v>
      </c>
      <c r="CI20" s="657">
        <v>0</v>
      </c>
      <c r="CJ20" s="657"/>
      <c r="CK20" s="657"/>
      <c r="CL20" s="522">
        <f>'TIỀN-MẪU 3.THA-CĐ'!CP20-'TIỀN THEO ĐT-MẪU5'!CB20</f>
        <v>0</v>
      </c>
      <c r="CM20" s="481">
        <f t="shared" si="38"/>
        <v>0</v>
      </c>
      <c r="CN20" s="480">
        <f t="shared" si="39"/>
        <v>0</v>
      </c>
      <c r="CO20" s="662">
        <v>0</v>
      </c>
      <c r="CP20" s="662">
        <v>0</v>
      </c>
      <c r="CQ20" s="663">
        <v>0</v>
      </c>
      <c r="CR20" s="663">
        <v>0</v>
      </c>
      <c r="CS20" s="663">
        <v>0</v>
      </c>
      <c r="CT20" s="663">
        <v>0</v>
      </c>
      <c r="CU20" s="663"/>
      <c r="CV20" s="663"/>
      <c r="CW20" s="522">
        <f>'TIỀN-MẪU 3.THA-CĐ'!DC20-'TIỀN THEO ĐT-MẪU5'!CM20</f>
        <v>0</v>
      </c>
      <c r="CX20" s="481">
        <f t="shared" si="40"/>
        <v>0</v>
      </c>
      <c r="CY20" s="480">
        <f t="shared" si="41"/>
        <v>0</v>
      </c>
      <c r="CZ20" s="675">
        <v>0</v>
      </c>
      <c r="DA20" s="675">
        <v>0</v>
      </c>
      <c r="DB20" s="676">
        <v>0</v>
      </c>
      <c r="DC20" s="676">
        <v>0</v>
      </c>
      <c r="DD20" s="676">
        <v>0</v>
      </c>
      <c r="DE20" s="676">
        <v>0</v>
      </c>
      <c r="DF20" s="676"/>
      <c r="DG20" s="676"/>
      <c r="DH20" s="522">
        <f>'TIỀN-MẪU 3.THA-CĐ'!DP20-'TIỀN THEO ĐT-MẪU5'!CX20</f>
        <v>0</v>
      </c>
      <c r="DI20" s="481">
        <f t="shared" si="42"/>
        <v>6332</v>
      </c>
      <c r="DJ20" s="480">
        <f t="shared" si="43"/>
        <v>6332</v>
      </c>
      <c r="DK20" s="514">
        <v>0</v>
      </c>
      <c r="DL20" s="514">
        <v>0</v>
      </c>
      <c r="DM20" s="515">
        <v>6332</v>
      </c>
      <c r="DN20" s="515">
        <v>0</v>
      </c>
      <c r="DO20" s="515">
        <v>0</v>
      </c>
      <c r="DP20" s="515">
        <v>0</v>
      </c>
      <c r="DQ20" s="515"/>
      <c r="DR20" s="515"/>
      <c r="DS20" s="522">
        <f>'TIỀN-MẪU 3.THA-CĐ'!EC20-'TIỀN THEO ĐT-MẪU5'!DI20</f>
        <v>0</v>
      </c>
      <c r="DT20" s="481">
        <f t="shared" si="44"/>
        <v>0</v>
      </c>
      <c r="DU20" s="480">
        <f t="shared" si="45"/>
        <v>0</v>
      </c>
      <c r="DV20" s="512">
        <v>0</v>
      </c>
      <c r="DW20" s="512">
        <v>0</v>
      </c>
      <c r="DX20" s="513">
        <v>0</v>
      </c>
      <c r="DY20" s="513">
        <v>0</v>
      </c>
      <c r="DZ20" s="513">
        <v>0</v>
      </c>
      <c r="EA20" s="513">
        <v>0</v>
      </c>
      <c r="EB20" s="513"/>
      <c r="EC20" s="513"/>
      <c r="ED20" s="522">
        <f>'TIỀN-MẪU 3.THA-CĐ'!EP20-'TIỀN THEO ĐT-MẪU5'!DT20</f>
        <v>0</v>
      </c>
      <c r="EE20" s="481">
        <f t="shared" si="46"/>
        <v>0</v>
      </c>
      <c r="EF20" s="480">
        <f t="shared" si="47"/>
        <v>0</v>
      </c>
      <c r="EG20" s="506">
        <v>0</v>
      </c>
      <c r="EH20" s="506">
        <v>0</v>
      </c>
      <c r="EI20" s="507">
        <v>0</v>
      </c>
      <c r="EJ20" s="507">
        <v>0</v>
      </c>
      <c r="EK20" s="507">
        <v>0</v>
      </c>
      <c r="EL20" s="507">
        <v>0</v>
      </c>
      <c r="EM20" s="507"/>
      <c r="EN20" s="507"/>
      <c r="EO20" s="522">
        <f>'TIỀN-MẪU 3.THA-CĐ'!FC20-'TIỀN THEO ĐT-MẪU5'!EE20</f>
        <v>0</v>
      </c>
      <c r="EP20" s="481">
        <f t="shared" si="48"/>
        <v>0</v>
      </c>
      <c r="EQ20" s="480">
        <f t="shared" si="49"/>
        <v>0</v>
      </c>
      <c r="ER20" s="516"/>
      <c r="ES20" s="516"/>
      <c r="ET20" s="517"/>
      <c r="EU20" s="517"/>
      <c r="EV20" s="517"/>
      <c r="EW20" s="517"/>
      <c r="EX20" s="517"/>
      <c r="EY20" s="517"/>
      <c r="EZ20" s="522">
        <f>'TIỀN-MẪU 3.THA-CĐ'!FP20-'TIỀN THEO ĐT-MẪU5'!EP20</f>
        <v>0</v>
      </c>
      <c r="FA20" s="481">
        <f t="shared" si="50"/>
        <v>0</v>
      </c>
      <c r="FB20" s="480">
        <f t="shared" si="51"/>
        <v>0</v>
      </c>
      <c r="FC20" s="506"/>
      <c r="FD20" s="506"/>
      <c r="FE20" s="507"/>
      <c r="FF20" s="507"/>
      <c r="FG20" s="507"/>
      <c r="FH20" s="507"/>
      <c r="FI20" s="507"/>
      <c r="FJ20" s="507"/>
      <c r="FK20" s="522">
        <f>'TIỀN-MẪU 3.THA-CĐ'!GC20-'TIỀN THEO ĐT-MẪU5'!FA20</f>
        <v>0</v>
      </c>
      <c r="FL20" s="481">
        <f t="shared" si="52"/>
        <v>0</v>
      </c>
      <c r="FM20" s="480">
        <f t="shared" si="53"/>
        <v>0</v>
      </c>
      <c r="FN20" s="506"/>
      <c r="FO20" s="506"/>
      <c r="FP20" s="507"/>
      <c r="FQ20" s="507"/>
      <c r="FR20" s="507"/>
      <c r="FS20" s="507"/>
      <c r="FT20" s="507"/>
      <c r="FU20" s="507"/>
      <c r="FV20" s="522">
        <f>'TIỀN-MẪU 3.THA-CĐ'!GP20-'TIỀN THEO ĐT-MẪU5'!FL20</f>
        <v>0</v>
      </c>
      <c r="FW20" s="481">
        <f t="shared" si="54"/>
        <v>0</v>
      </c>
      <c r="FX20" s="480">
        <f t="shared" si="55"/>
        <v>0</v>
      </c>
      <c r="FY20" s="512"/>
      <c r="FZ20" s="512"/>
      <c r="GA20" s="513"/>
      <c r="GB20" s="513"/>
      <c r="GC20" s="513"/>
      <c r="GD20" s="513"/>
      <c r="GE20" s="513"/>
      <c r="GF20" s="513"/>
      <c r="GG20" s="522">
        <f>'TIỀN-MẪU 3.THA-CĐ'!HC20-'TIỀN THEO ĐT-MẪU5'!FW20</f>
        <v>0</v>
      </c>
    </row>
    <row r="21" spans="1:189" s="482" customFormat="1" ht="15.75" customHeight="1">
      <c r="A21" s="483" t="s">
        <v>110</v>
      </c>
      <c r="B21" s="484" t="s">
        <v>109</v>
      </c>
      <c r="C21" s="479">
        <f t="shared" si="21"/>
        <v>912932335</v>
      </c>
      <c r="D21" s="480">
        <f t="shared" si="22"/>
        <v>5236890</v>
      </c>
      <c r="E21" s="564">
        <f t="shared" si="91"/>
        <v>4304238</v>
      </c>
      <c r="F21" s="564">
        <f t="shared" si="90"/>
        <v>0</v>
      </c>
      <c r="G21" s="564">
        <f t="shared" si="90"/>
        <v>896134</v>
      </c>
      <c r="H21" s="564">
        <f t="shared" si="90"/>
        <v>2000</v>
      </c>
      <c r="I21" s="564">
        <f t="shared" si="90"/>
        <v>0</v>
      </c>
      <c r="J21" s="564">
        <f t="shared" si="90"/>
        <v>34518</v>
      </c>
      <c r="K21" s="564">
        <f t="shared" si="90"/>
        <v>820242226</v>
      </c>
      <c r="L21" s="564">
        <f t="shared" si="90"/>
        <v>87453219</v>
      </c>
      <c r="M21" s="518">
        <f>'TIỀN-MẪU 3.THA-CĐ'!C21+'TIỀN-MẪU 4.THA-TĐ'!C20-'TIỀN THEO ĐT-MẪU5'!C21</f>
        <v>0</v>
      </c>
      <c r="N21" s="481">
        <f t="shared" si="24"/>
        <v>68360682</v>
      </c>
      <c r="O21" s="480">
        <f t="shared" si="25"/>
        <v>0</v>
      </c>
      <c r="P21" s="506">
        <v>0</v>
      </c>
      <c r="Q21" s="506">
        <v>0</v>
      </c>
      <c r="R21" s="507">
        <v>0</v>
      </c>
      <c r="S21" s="507">
        <v>0</v>
      </c>
      <c r="T21" s="507">
        <v>0</v>
      </c>
      <c r="U21" s="507">
        <v>0</v>
      </c>
      <c r="V21" s="507">
        <v>58326113</v>
      </c>
      <c r="W21" s="507">
        <v>10034569</v>
      </c>
      <c r="X21" s="522">
        <f>'TIỀN-MẪU 3.THA-CĐ'!P21+'TIỀN-MẪU 4.THA-TĐ'!Q20-'TIỀN THEO ĐT-MẪU5'!N21</f>
        <v>0</v>
      </c>
      <c r="Y21" s="481">
        <f t="shared" si="26"/>
        <v>70208741</v>
      </c>
      <c r="Z21" s="480">
        <f t="shared" si="27"/>
        <v>1035612</v>
      </c>
      <c r="AA21" s="656">
        <v>144396</v>
      </c>
      <c r="AB21" s="656">
        <v>0</v>
      </c>
      <c r="AC21" s="657">
        <v>891214</v>
      </c>
      <c r="AD21" s="657">
        <v>0</v>
      </c>
      <c r="AE21" s="657">
        <v>0</v>
      </c>
      <c r="AF21" s="657">
        <v>2</v>
      </c>
      <c r="AG21" s="657">
        <v>68284529</v>
      </c>
      <c r="AH21" s="657">
        <v>888600</v>
      </c>
      <c r="AI21" s="522">
        <f>'TIỀN-MẪU 3.THA-CĐ'!AC21+'TIỀN-MẪU 4.THA-TĐ'!AE20-'TIỀN THEO ĐT-MẪU5'!Y21</f>
        <v>0</v>
      </c>
      <c r="AJ21" s="481">
        <f t="shared" si="28"/>
        <v>37318213</v>
      </c>
      <c r="AK21" s="480">
        <f t="shared" si="29"/>
        <v>274004</v>
      </c>
      <c r="AL21" s="662">
        <v>274004</v>
      </c>
      <c r="AM21" s="662">
        <v>0</v>
      </c>
      <c r="AN21" s="663">
        <v>0</v>
      </c>
      <c r="AO21" s="663">
        <v>0</v>
      </c>
      <c r="AP21" s="663">
        <v>0</v>
      </c>
      <c r="AQ21" s="663">
        <v>0</v>
      </c>
      <c r="AR21" s="663">
        <v>36614309</v>
      </c>
      <c r="AS21" s="663">
        <v>429900</v>
      </c>
      <c r="AT21" s="522">
        <f>'TIỀN-MẪU 3.THA-CĐ'!AP21+'TIỀN-MẪU 4.THA-TĐ'!AS20-'TIỀN THEO ĐT-MẪU5'!AJ21</f>
        <v>0</v>
      </c>
      <c r="AU21" s="481">
        <f t="shared" si="30"/>
        <v>248297291</v>
      </c>
      <c r="AV21" s="480">
        <f t="shared" si="31"/>
        <v>1275842</v>
      </c>
      <c r="AW21" s="672">
        <v>1275842</v>
      </c>
      <c r="AX21" s="672">
        <v>0</v>
      </c>
      <c r="AY21" s="673">
        <v>0</v>
      </c>
      <c r="AZ21" s="673">
        <v>0</v>
      </c>
      <c r="BA21" s="673">
        <v>0</v>
      </c>
      <c r="BB21" s="673">
        <v>0</v>
      </c>
      <c r="BC21" s="673">
        <v>219002841</v>
      </c>
      <c r="BD21" s="673">
        <v>28018608</v>
      </c>
      <c r="BE21" s="522">
        <f>'TIỀN-MẪU 3.THA-CĐ'!BC21+'TIỀN-MẪU 4.THA-TĐ'!BG20-'TIỀN THEO ĐT-MẪU5'!AU21</f>
        <v>0</v>
      </c>
      <c r="BF21" s="481">
        <f t="shared" si="32"/>
        <v>50685134</v>
      </c>
      <c r="BG21" s="480">
        <f t="shared" si="33"/>
        <v>484795</v>
      </c>
      <c r="BH21" s="506">
        <v>484795</v>
      </c>
      <c r="BI21" s="506">
        <v>0</v>
      </c>
      <c r="BJ21" s="507">
        <v>0</v>
      </c>
      <c r="BK21" s="507">
        <v>0</v>
      </c>
      <c r="BL21" s="507">
        <v>0</v>
      </c>
      <c r="BM21" s="507">
        <v>0</v>
      </c>
      <c r="BN21" s="507">
        <v>30787604</v>
      </c>
      <c r="BO21" s="507">
        <v>19412735</v>
      </c>
      <c r="BP21" s="522">
        <f>'TIỀN-MẪU 3.THA-CĐ'!BP21+'TIỀN-MẪU 4.THA-TĐ'!BU20-'TIỀN THEO ĐT-MẪU5'!BF21</f>
        <v>0</v>
      </c>
      <c r="BQ21" s="481">
        <f t="shared" si="34"/>
        <v>238899</v>
      </c>
      <c r="BR21" s="480">
        <f t="shared" si="35"/>
        <v>0</v>
      </c>
      <c r="BS21" s="662">
        <v>0</v>
      </c>
      <c r="BT21" s="662">
        <v>0</v>
      </c>
      <c r="BU21" s="663">
        <v>0</v>
      </c>
      <c r="BV21" s="663">
        <v>0</v>
      </c>
      <c r="BW21" s="663">
        <v>0</v>
      </c>
      <c r="BX21" s="663">
        <v>0</v>
      </c>
      <c r="BY21" s="663">
        <v>231599</v>
      </c>
      <c r="BZ21" s="663">
        <v>7300</v>
      </c>
      <c r="CA21" s="522">
        <f>'TIỀN-MẪU 3.THA-CĐ'!CC21+'TIỀN-MẪU 4.THA-TĐ'!CI20-'TIỀN THEO ĐT-MẪU5'!BQ21</f>
        <v>0</v>
      </c>
      <c r="CB21" s="481">
        <f t="shared" si="36"/>
        <v>0</v>
      </c>
      <c r="CC21" s="480">
        <f t="shared" si="37"/>
        <v>0</v>
      </c>
      <c r="CD21" s="656">
        <v>0</v>
      </c>
      <c r="CE21" s="656">
        <v>0</v>
      </c>
      <c r="CF21" s="657">
        <v>0</v>
      </c>
      <c r="CG21" s="657">
        <v>0</v>
      </c>
      <c r="CH21" s="657">
        <v>0</v>
      </c>
      <c r="CI21" s="657">
        <v>0</v>
      </c>
      <c r="CJ21" s="657">
        <v>0</v>
      </c>
      <c r="CK21" s="657">
        <v>0</v>
      </c>
      <c r="CL21" s="522">
        <f>'TIỀN-MẪU 3.THA-CĐ'!CP21+'TIỀN-MẪU 4.THA-TĐ'!CW20-'TIỀN THEO ĐT-MẪU5'!CB21</f>
        <v>0</v>
      </c>
      <c r="CM21" s="481">
        <f t="shared" si="38"/>
        <v>62232520</v>
      </c>
      <c r="CN21" s="480">
        <f t="shared" si="39"/>
        <v>546569</v>
      </c>
      <c r="CO21" s="662">
        <v>546569</v>
      </c>
      <c r="CP21" s="662">
        <v>0</v>
      </c>
      <c r="CQ21" s="663">
        <v>0</v>
      </c>
      <c r="CR21" s="663">
        <v>0</v>
      </c>
      <c r="CS21" s="663">
        <v>0</v>
      </c>
      <c r="CT21" s="663">
        <v>0</v>
      </c>
      <c r="CU21" s="663">
        <v>57582429</v>
      </c>
      <c r="CV21" s="663">
        <v>4103522</v>
      </c>
      <c r="CW21" s="522">
        <f>'TIỀN-MẪU 3.THA-CĐ'!DC21+'TIỀN-MẪU 4.THA-TĐ'!DK20-'TIỀN THEO ĐT-MẪU5'!CM21</f>
        <v>0</v>
      </c>
      <c r="CX21" s="481">
        <f t="shared" si="40"/>
        <v>56546452</v>
      </c>
      <c r="CY21" s="480">
        <f t="shared" si="41"/>
        <v>301552</v>
      </c>
      <c r="CZ21" s="675">
        <v>296632</v>
      </c>
      <c r="DA21" s="675">
        <v>0</v>
      </c>
      <c r="DB21" s="676">
        <v>4920</v>
      </c>
      <c r="DC21" s="676">
        <v>0</v>
      </c>
      <c r="DD21" s="676">
        <v>0</v>
      </c>
      <c r="DE21" s="676">
        <v>0</v>
      </c>
      <c r="DF21" s="676">
        <v>47538389</v>
      </c>
      <c r="DG21" s="676">
        <v>8706511</v>
      </c>
      <c r="DH21" s="522">
        <f>'TIỀN-MẪU 3.THA-CĐ'!DP21+'TIỀN-MẪU 4.THA-TĐ'!DY20-'TIỀN THEO ĐT-MẪU5'!CX21</f>
        <v>0</v>
      </c>
      <c r="DI21" s="481">
        <f t="shared" si="42"/>
        <v>1182975</v>
      </c>
      <c r="DJ21" s="480">
        <f t="shared" si="43"/>
        <v>319725</v>
      </c>
      <c r="DK21" s="514">
        <v>283210</v>
      </c>
      <c r="DL21" s="514">
        <v>0</v>
      </c>
      <c r="DM21" s="515">
        <v>0</v>
      </c>
      <c r="DN21" s="515">
        <v>2000</v>
      </c>
      <c r="DO21" s="515">
        <v>0</v>
      </c>
      <c r="DP21" s="515">
        <v>34515</v>
      </c>
      <c r="DQ21" s="515">
        <v>637085</v>
      </c>
      <c r="DR21" s="515">
        <v>226165</v>
      </c>
      <c r="DS21" s="522">
        <f>'TIỀN-MẪU 3.THA-CĐ'!EC21+'TIỀN-MẪU 4.THA-TĐ'!EM20-'TIỀN THEO ĐT-MẪU5'!DI21</f>
        <v>0</v>
      </c>
      <c r="DT21" s="481">
        <f t="shared" si="44"/>
        <v>0</v>
      </c>
      <c r="DU21" s="480">
        <f t="shared" si="45"/>
        <v>0</v>
      </c>
      <c r="DV21" s="512">
        <v>0</v>
      </c>
      <c r="DW21" s="512">
        <v>0</v>
      </c>
      <c r="DX21" s="513">
        <v>0</v>
      </c>
      <c r="DY21" s="513">
        <v>0</v>
      </c>
      <c r="DZ21" s="513">
        <v>0</v>
      </c>
      <c r="EA21" s="513">
        <v>0</v>
      </c>
      <c r="EB21" s="513">
        <v>0</v>
      </c>
      <c r="EC21" s="513">
        <v>0</v>
      </c>
      <c r="ED21" s="522">
        <f>'TIỀN-MẪU 3.THA-CĐ'!EP21+'TIỀN-MẪU 4.THA-TĐ'!FA20-'TIỀN THEO ĐT-MẪU5'!DT21</f>
        <v>0</v>
      </c>
      <c r="EE21" s="481">
        <f t="shared" si="46"/>
        <v>317861428</v>
      </c>
      <c r="EF21" s="480">
        <f t="shared" si="47"/>
        <v>998791</v>
      </c>
      <c r="EG21" s="506">
        <v>998790</v>
      </c>
      <c r="EH21" s="506">
        <v>0</v>
      </c>
      <c r="EI21" s="507">
        <v>0</v>
      </c>
      <c r="EJ21" s="507">
        <v>0</v>
      </c>
      <c r="EK21" s="507">
        <v>0</v>
      </c>
      <c r="EL21" s="507">
        <v>1</v>
      </c>
      <c r="EM21" s="507">
        <v>301237328</v>
      </c>
      <c r="EN21" s="507">
        <v>15625309</v>
      </c>
      <c r="EO21" s="522">
        <f>'TIỀN-MẪU 3.THA-CĐ'!FC21+'TIỀN-MẪU 4.THA-TĐ'!FO20-'TIỀN THEO ĐT-MẪU5'!EE21</f>
        <v>0</v>
      </c>
      <c r="EP21" s="481">
        <f t="shared" si="48"/>
        <v>0</v>
      </c>
      <c r="EQ21" s="480">
        <f t="shared" si="49"/>
        <v>0</v>
      </c>
      <c r="ER21" s="516"/>
      <c r="ES21" s="516"/>
      <c r="ET21" s="517"/>
      <c r="EU21" s="517"/>
      <c r="EV21" s="517"/>
      <c r="EW21" s="517"/>
      <c r="EX21" s="517"/>
      <c r="EY21" s="517"/>
      <c r="EZ21" s="522">
        <f>'TIỀN-MẪU 3.THA-CĐ'!FP21+'TIỀN-MẪU 4.THA-TĐ'!GC20-'TIỀN THEO ĐT-MẪU5'!EP21</f>
        <v>0</v>
      </c>
      <c r="FA21" s="481">
        <f t="shared" si="50"/>
        <v>0</v>
      </c>
      <c r="FB21" s="480">
        <f t="shared" si="51"/>
        <v>0</v>
      </c>
      <c r="FC21" s="506"/>
      <c r="FD21" s="506"/>
      <c r="FE21" s="507"/>
      <c r="FF21" s="507"/>
      <c r="FG21" s="507"/>
      <c r="FH21" s="507"/>
      <c r="FI21" s="507"/>
      <c r="FJ21" s="507"/>
      <c r="FK21" s="522">
        <f>'TIỀN-MẪU 3.THA-CĐ'!GC21+'TIỀN-MẪU 4.THA-TĐ'!GQ20-'TIỀN THEO ĐT-MẪU5'!FA21</f>
        <v>0</v>
      </c>
      <c r="FL21" s="481">
        <f t="shared" si="52"/>
        <v>0</v>
      </c>
      <c r="FM21" s="480">
        <f t="shared" si="53"/>
        <v>0</v>
      </c>
      <c r="FN21" s="506"/>
      <c r="FO21" s="506"/>
      <c r="FP21" s="507"/>
      <c r="FQ21" s="507"/>
      <c r="FR21" s="507"/>
      <c r="FS21" s="507"/>
      <c r="FT21" s="507"/>
      <c r="FU21" s="507"/>
      <c r="FV21" s="522">
        <f>'TIỀN-MẪU 3.THA-CĐ'!GP21+'TIỀN-MẪU 4.THA-TĐ'!HE20-'TIỀN THEO ĐT-MẪU5'!FL21</f>
        <v>0</v>
      </c>
      <c r="FW21" s="481">
        <f t="shared" si="54"/>
        <v>0</v>
      </c>
      <c r="FX21" s="480">
        <f t="shared" si="55"/>
        <v>0</v>
      </c>
      <c r="FY21" s="512"/>
      <c r="FZ21" s="512"/>
      <c r="GA21" s="513"/>
      <c r="GB21" s="513"/>
      <c r="GC21" s="513"/>
      <c r="GD21" s="513"/>
      <c r="GE21" s="513"/>
      <c r="GF21" s="513"/>
      <c r="GG21" s="522">
        <f>'TIỀN-MẪU 3.THA-CĐ'!HC21+'TIỀN-MẪU 4.THA-TĐ'!HS20-'TIỀN THEO ĐT-MẪU5'!FW21</f>
        <v>0</v>
      </c>
    </row>
    <row r="22" spans="1:189" s="482" customFormat="1" ht="15.75" customHeight="1">
      <c r="A22" s="483" t="s">
        <v>112</v>
      </c>
      <c r="B22" s="484" t="s">
        <v>111</v>
      </c>
      <c r="C22" s="479">
        <f t="shared" si="21"/>
        <v>55887699</v>
      </c>
      <c r="D22" s="480">
        <f t="shared" si="22"/>
        <v>426192</v>
      </c>
      <c r="E22" s="564">
        <f t="shared" si="91"/>
        <v>426192</v>
      </c>
      <c r="F22" s="564">
        <f t="shared" si="90"/>
        <v>0</v>
      </c>
      <c r="G22" s="564">
        <f t="shared" si="90"/>
        <v>0</v>
      </c>
      <c r="H22" s="564">
        <f t="shared" si="90"/>
        <v>0</v>
      </c>
      <c r="I22" s="564">
        <f t="shared" si="90"/>
        <v>0</v>
      </c>
      <c r="J22" s="564">
        <f t="shared" si="90"/>
        <v>0</v>
      </c>
      <c r="K22" s="564">
        <f t="shared" si="90"/>
        <v>38340663</v>
      </c>
      <c r="L22" s="564">
        <f t="shared" si="90"/>
        <v>17120844</v>
      </c>
      <c r="M22" s="518">
        <f>'TIỀN-MẪU 3.THA-CĐ'!C22+'TIỀN-MẪU 4.THA-TĐ'!C21-'TIỀN THEO ĐT-MẪU5'!C22</f>
        <v>0</v>
      </c>
      <c r="N22" s="481">
        <f t="shared" si="24"/>
        <v>1997990</v>
      </c>
      <c r="O22" s="480">
        <f t="shared" si="25"/>
        <v>0</v>
      </c>
      <c r="P22" s="504">
        <v>0</v>
      </c>
      <c r="Q22" s="504">
        <v>0</v>
      </c>
      <c r="R22" s="505">
        <v>0</v>
      </c>
      <c r="S22" s="505">
        <v>0</v>
      </c>
      <c r="T22" s="505">
        <v>0</v>
      </c>
      <c r="U22" s="505">
        <v>0</v>
      </c>
      <c r="V22" s="505">
        <v>21144</v>
      </c>
      <c r="W22" s="505">
        <v>1976846</v>
      </c>
      <c r="X22" s="522">
        <f>'TIỀN-MẪU 3.THA-CĐ'!P22+'TIỀN-MẪU 4.THA-TĐ'!Q21-'TIỀN THEO ĐT-MẪU5'!N22</f>
        <v>0</v>
      </c>
      <c r="Y22" s="481">
        <f t="shared" si="26"/>
        <v>16250000</v>
      </c>
      <c r="Z22" s="480">
        <f t="shared" si="27"/>
        <v>0</v>
      </c>
      <c r="AA22" s="654">
        <v>0</v>
      </c>
      <c r="AB22" s="654">
        <v>0</v>
      </c>
      <c r="AC22" s="655">
        <v>0</v>
      </c>
      <c r="AD22" s="655">
        <v>0</v>
      </c>
      <c r="AE22" s="655">
        <v>0</v>
      </c>
      <c r="AF22" s="655">
        <v>0</v>
      </c>
      <c r="AG22" s="655">
        <v>16250000</v>
      </c>
      <c r="AH22" s="655">
        <v>0</v>
      </c>
      <c r="AI22" s="522">
        <f>'TIỀN-MẪU 3.THA-CĐ'!AC22+'TIỀN-MẪU 4.THA-TĐ'!AE21-'TIỀN THEO ĐT-MẪU5'!Y22</f>
        <v>0</v>
      </c>
      <c r="AJ22" s="481">
        <f t="shared" si="28"/>
        <v>0</v>
      </c>
      <c r="AK22" s="480">
        <f t="shared" si="29"/>
        <v>0</v>
      </c>
      <c r="AL22" s="660">
        <v>0</v>
      </c>
      <c r="AM22" s="660">
        <v>0</v>
      </c>
      <c r="AN22" s="661">
        <v>0</v>
      </c>
      <c r="AO22" s="661">
        <v>0</v>
      </c>
      <c r="AP22" s="661">
        <v>0</v>
      </c>
      <c r="AQ22" s="661">
        <v>0</v>
      </c>
      <c r="AR22" s="661">
        <v>0</v>
      </c>
      <c r="AS22" s="661">
        <v>0</v>
      </c>
      <c r="AT22" s="522">
        <f>'TIỀN-MẪU 3.THA-CĐ'!AP22+'TIỀN-MẪU 4.THA-TĐ'!AS21-'TIỀN THEO ĐT-MẪU5'!AJ22</f>
        <v>0</v>
      </c>
      <c r="AU22" s="481">
        <f t="shared" si="30"/>
        <v>0</v>
      </c>
      <c r="AV22" s="480">
        <f t="shared" si="31"/>
        <v>0</v>
      </c>
      <c r="AW22" s="670">
        <v>0</v>
      </c>
      <c r="AX22" s="670">
        <v>0</v>
      </c>
      <c r="AY22" s="671">
        <v>0</v>
      </c>
      <c r="AZ22" s="671">
        <v>0</v>
      </c>
      <c r="BA22" s="671">
        <v>0</v>
      </c>
      <c r="BB22" s="671">
        <v>0</v>
      </c>
      <c r="BC22" s="671">
        <v>0</v>
      </c>
      <c r="BD22" s="671">
        <v>0</v>
      </c>
      <c r="BE22" s="522">
        <f>'TIỀN-MẪU 3.THA-CĐ'!BC22+'TIỀN-MẪU 4.THA-TĐ'!BG21-'TIỀN THEO ĐT-MẪU5'!AU22</f>
        <v>0</v>
      </c>
      <c r="BF22" s="481">
        <f t="shared" si="32"/>
        <v>0</v>
      </c>
      <c r="BG22" s="480">
        <f t="shared" si="33"/>
        <v>0</v>
      </c>
      <c r="BH22" s="504">
        <v>0</v>
      </c>
      <c r="BI22" s="504">
        <v>0</v>
      </c>
      <c r="BJ22" s="505">
        <v>0</v>
      </c>
      <c r="BK22" s="505">
        <v>0</v>
      </c>
      <c r="BL22" s="505">
        <v>0</v>
      </c>
      <c r="BM22" s="505">
        <v>0</v>
      </c>
      <c r="BN22" s="505">
        <v>0</v>
      </c>
      <c r="BO22" s="505">
        <v>0</v>
      </c>
      <c r="BP22" s="522">
        <f>'TIỀN-MẪU 3.THA-CĐ'!BP22+'TIỀN-MẪU 4.THA-TĐ'!BU21-'TIỀN THEO ĐT-MẪU5'!BF22</f>
        <v>0</v>
      </c>
      <c r="BQ22" s="481">
        <f t="shared" si="34"/>
        <v>0</v>
      </c>
      <c r="BR22" s="480">
        <f t="shared" si="35"/>
        <v>0</v>
      </c>
      <c r="BS22" s="662">
        <v>0</v>
      </c>
      <c r="BT22" s="663">
        <v>0</v>
      </c>
      <c r="BU22" s="663">
        <v>0</v>
      </c>
      <c r="BV22" s="663">
        <v>0</v>
      </c>
      <c r="BW22" s="663">
        <v>0</v>
      </c>
      <c r="BX22" s="663">
        <v>0</v>
      </c>
      <c r="BY22" s="661">
        <v>0</v>
      </c>
      <c r="BZ22" s="661">
        <v>0</v>
      </c>
      <c r="CA22" s="522">
        <f>'TIỀN-MẪU 3.THA-CĐ'!CC22+'TIỀN-MẪU 4.THA-TĐ'!CI21-'TIỀN THEO ĐT-MẪU5'!BQ22</f>
        <v>0</v>
      </c>
      <c r="CB22" s="481">
        <f t="shared" si="36"/>
        <v>0</v>
      </c>
      <c r="CC22" s="480">
        <f t="shared" si="37"/>
        <v>0</v>
      </c>
      <c r="CD22" s="654">
        <v>0</v>
      </c>
      <c r="CE22" s="654">
        <v>0</v>
      </c>
      <c r="CF22" s="655">
        <v>0</v>
      </c>
      <c r="CG22" s="655">
        <v>0</v>
      </c>
      <c r="CH22" s="655">
        <v>0</v>
      </c>
      <c r="CI22" s="655">
        <v>0</v>
      </c>
      <c r="CJ22" s="655">
        <v>0</v>
      </c>
      <c r="CK22" s="655">
        <v>0</v>
      </c>
      <c r="CL22" s="522">
        <f>'TIỀN-MẪU 3.THA-CĐ'!CP22+'TIỀN-MẪU 4.THA-TĐ'!CW21-'TIỀN THEO ĐT-MẪU5'!CB22</f>
        <v>0</v>
      </c>
      <c r="CM22" s="481">
        <f t="shared" si="38"/>
        <v>8549609</v>
      </c>
      <c r="CN22" s="480">
        <f t="shared" si="39"/>
        <v>57437</v>
      </c>
      <c r="CO22" s="660">
        <v>57437</v>
      </c>
      <c r="CP22" s="660">
        <v>0</v>
      </c>
      <c r="CQ22" s="661">
        <v>0</v>
      </c>
      <c r="CR22" s="661">
        <v>0</v>
      </c>
      <c r="CS22" s="661">
        <v>0</v>
      </c>
      <c r="CT22" s="661">
        <v>0</v>
      </c>
      <c r="CU22" s="661">
        <v>6875172</v>
      </c>
      <c r="CV22" s="661">
        <v>1617000</v>
      </c>
      <c r="CW22" s="522">
        <f>'TIỀN-MẪU 3.THA-CĐ'!DC22+'TIỀN-MẪU 4.THA-TĐ'!DK21-'TIỀN THEO ĐT-MẪU5'!CM22</f>
        <v>0</v>
      </c>
      <c r="CX22" s="481">
        <f t="shared" si="40"/>
        <v>15194347</v>
      </c>
      <c r="CY22" s="480">
        <f t="shared" si="41"/>
        <v>0</v>
      </c>
      <c r="CZ22" s="666">
        <v>0</v>
      </c>
      <c r="DA22" s="666">
        <v>0</v>
      </c>
      <c r="DB22" s="667">
        <v>0</v>
      </c>
      <c r="DC22" s="667">
        <v>0</v>
      </c>
      <c r="DD22" s="667">
        <v>0</v>
      </c>
      <c r="DE22" s="667">
        <v>0</v>
      </c>
      <c r="DF22" s="667">
        <v>15194347</v>
      </c>
      <c r="DG22" s="667">
        <v>0</v>
      </c>
      <c r="DH22" s="522">
        <f>'TIỀN-MẪU 3.THA-CĐ'!DP22+'TIỀN-MẪU 4.THA-TĐ'!DY21-'TIỀN THEO ĐT-MẪU5'!CX22</f>
        <v>0</v>
      </c>
      <c r="DI22" s="481">
        <f t="shared" si="42"/>
        <v>0</v>
      </c>
      <c r="DJ22" s="480">
        <f t="shared" si="43"/>
        <v>0</v>
      </c>
      <c r="DK22" s="496">
        <v>0</v>
      </c>
      <c r="DL22" s="496">
        <v>0</v>
      </c>
      <c r="DM22" s="497">
        <v>0</v>
      </c>
      <c r="DN22" s="497">
        <v>0</v>
      </c>
      <c r="DO22" s="497">
        <v>0</v>
      </c>
      <c r="DP22" s="497">
        <v>0</v>
      </c>
      <c r="DQ22" s="497">
        <v>0</v>
      </c>
      <c r="DR22" s="497">
        <v>0</v>
      </c>
      <c r="DS22" s="522">
        <f>'TIỀN-MẪU 3.THA-CĐ'!EC22+'TIỀN-MẪU 4.THA-TĐ'!EM21-'TIỀN THEO ĐT-MẪU5'!DI22</f>
        <v>0</v>
      </c>
      <c r="DT22" s="481">
        <f t="shared" si="44"/>
        <v>0</v>
      </c>
      <c r="DU22" s="480">
        <f t="shared" si="45"/>
        <v>0</v>
      </c>
      <c r="DV22" s="510">
        <v>0</v>
      </c>
      <c r="DW22" s="510">
        <v>0</v>
      </c>
      <c r="DX22" s="511">
        <v>0</v>
      </c>
      <c r="DY22" s="511">
        <v>0</v>
      </c>
      <c r="DZ22" s="511">
        <v>0</v>
      </c>
      <c r="EA22" s="511">
        <v>0</v>
      </c>
      <c r="EB22" s="511">
        <v>0</v>
      </c>
      <c r="EC22" s="511">
        <v>0</v>
      </c>
      <c r="ED22" s="522">
        <f>'TIỀN-MẪU 3.THA-CĐ'!EP22+'TIỀN-MẪU 4.THA-TĐ'!FA21-'TIỀN THEO ĐT-MẪU5'!DT22</f>
        <v>0</v>
      </c>
      <c r="EE22" s="481">
        <f t="shared" si="46"/>
        <v>13895753</v>
      </c>
      <c r="EF22" s="480">
        <f t="shared" si="47"/>
        <v>368755</v>
      </c>
      <c r="EG22" s="504">
        <v>368755</v>
      </c>
      <c r="EH22" s="504">
        <v>0</v>
      </c>
      <c r="EI22" s="505">
        <v>0</v>
      </c>
      <c r="EJ22" s="505">
        <v>0</v>
      </c>
      <c r="EK22" s="505">
        <v>0</v>
      </c>
      <c r="EL22" s="505">
        <v>0</v>
      </c>
      <c r="EM22" s="505">
        <v>0</v>
      </c>
      <c r="EN22" s="505">
        <v>13526998</v>
      </c>
      <c r="EO22" s="522">
        <f>'TIỀN-MẪU 3.THA-CĐ'!FC22+'TIỀN-MẪU 4.THA-TĐ'!FO21-'TIỀN THEO ĐT-MẪU5'!EE22</f>
        <v>0</v>
      </c>
      <c r="EP22" s="481">
        <f t="shared" si="48"/>
        <v>0</v>
      </c>
      <c r="EQ22" s="480">
        <f t="shared" si="49"/>
        <v>0</v>
      </c>
      <c r="ER22" s="500"/>
      <c r="ES22" s="500"/>
      <c r="ET22" s="501"/>
      <c r="EU22" s="501"/>
      <c r="EV22" s="501"/>
      <c r="EW22" s="501"/>
      <c r="EX22" s="501"/>
      <c r="EY22" s="501"/>
      <c r="EZ22" s="522">
        <f>'TIỀN-MẪU 3.THA-CĐ'!FP22+'TIỀN-MẪU 4.THA-TĐ'!GC21-'TIỀN THEO ĐT-MẪU5'!EP22</f>
        <v>0</v>
      </c>
      <c r="FA22" s="481">
        <f t="shared" si="50"/>
        <v>0</v>
      </c>
      <c r="FB22" s="480">
        <f t="shared" si="51"/>
        <v>0</v>
      </c>
      <c r="FC22" s="504"/>
      <c r="FD22" s="504"/>
      <c r="FE22" s="505"/>
      <c r="FF22" s="505"/>
      <c r="FG22" s="505"/>
      <c r="FH22" s="505"/>
      <c r="FI22" s="505"/>
      <c r="FJ22" s="505"/>
      <c r="FK22" s="522">
        <f>'TIỀN-MẪU 3.THA-CĐ'!GC22+'TIỀN-MẪU 4.THA-TĐ'!GQ21-'TIỀN THEO ĐT-MẪU5'!FA22</f>
        <v>0</v>
      </c>
      <c r="FL22" s="481">
        <f t="shared" si="52"/>
        <v>0</v>
      </c>
      <c r="FM22" s="480">
        <f t="shared" si="53"/>
        <v>0</v>
      </c>
      <c r="FN22" s="504"/>
      <c r="FO22" s="504"/>
      <c r="FP22" s="505"/>
      <c r="FQ22" s="505"/>
      <c r="FR22" s="505"/>
      <c r="FS22" s="505"/>
      <c r="FT22" s="505"/>
      <c r="FU22" s="505"/>
      <c r="FV22" s="522">
        <f>'TIỀN-MẪU 3.THA-CĐ'!GP22+'TIỀN-MẪU 4.THA-TĐ'!HE21-'TIỀN THEO ĐT-MẪU5'!FL22</f>
        <v>0</v>
      </c>
      <c r="FW22" s="481">
        <f t="shared" si="54"/>
        <v>0</v>
      </c>
      <c r="FX22" s="480">
        <f t="shared" si="55"/>
        <v>0</v>
      </c>
      <c r="FY22" s="510"/>
      <c r="FZ22" s="510"/>
      <c r="GA22" s="511"/>
      <c r="GB22" s="511"/>
      <c r="GC22" s="511"/>
      <c r="GD22" s="511"/>
      <c r="GE22" s="511"/>
      <c r="GF22" s="511"/>
      <c r="GG22" s="522">
        <f>'TIỀN-MẪU 3.THA-CĐ'!HC22+'TIỀN-MẪU 4.THA-TĐ'!HS21-'TIỀN THEO ĐT-MẪU5'!FW22</f>
        <v>0</v>
      </c>
    </row>
    <row r="23" spans="1:189" s="482" customFormat="1" ht="15.75" customHeight="1">
      <c r="A23" s="483" t="s">
        <v>114</v>
      </c>
      <c r="B23" s="484" t="s">
        <v>113</v>
      </c>
      <c r="C23" s="479">
        <f t="shared" si="21"/>
        <v>107566817</v>
      </c>
      <c r="D23" s="480">
        <f t="shared" si="22"/>
        <v>332361</v>
      </c>
      <c r="E23" s="564">
        <f t="shared" si="91"/>
        <v>332361</v>
      </c>
      <c r="F23" s="564">
        <f t="shared" si="90"/>
        <v>0</v>
      </c>
      <c r="G23" s="564">
        <f t="shared" si="90"/>
        <v>0</v>
      </c>
      <c r="H23" s="564">
        <f t="shared" si="90"/>
        <v>0</v>
      </c>
      <c r="I23" s="564">
        <f t="shared" si="90"/>
        <v>0</v>
      </c>
      <c r="J23" s="564">
        <f t="shared" si="90"/>
        <v>0</v>
      </c>
      <c r="K23" s="564">
        <f t="shared" si="90"/>
        <v>0</v>
      </c>
      <c r="L23" s="564">
        <f t="shared" si="90"/>
        <v>107234456</v>
      </c>
      <c r="M23" s="518">
        <f>'TIỀN-MẪU 3.THA-CĐ'!C23+'TIỀN-MẪU 4.THA-TĐ'!C22-'TIỀN THEO ĐT-MẪU5'!C23</f>
        <v>0</v>
      </c>
      <c r="N23" s="481">
        <f t="shared" si="24"/>
        <v>0</v>
      </c>
      <c r="O23" s="480">
        <f t="shared" si="25"/>
        <v>0</v>
      </c>
      <c r="P23" s="506">
        <v>0</v>
      </c>
      <c r="Q23" s="506">
        <v>0</v>
      </c>
      <c r="R23" s="507">
        <v>0</v>
      </c>
      <c r="S23" s="507">
        <v>0</v>
      </c>
      <c r="T23" s="507">
        <v>0</v>
      </c>
      <c r="U23" s="507">
        <v>0</v>
      </c>
      <c r="V23" s="507">
        <v>0</v>
      </c>
      <c r="W23" s="507">
        <v>0</v>
      </c>
      <c r="X23" s="522">
        <f>'TIỀN-MẪU 3.THA-CĐ'!P23+'TIỀN-MẪU 4.THA-TĐ'!Q22-'TIỀN THEO ĐT-MẪU5'!N23</f>
        <v>0</v>
      </c>
      <c r="Y23" s="481">
        <f t="shared" si="26"/>
        <v>0</v>
      </c>
      <c r="Z23" s="480">
        <f t="shared" si="27"/>
        <v>0</v>
      </c>
      <c r="AA23" s="656">
        <v>0</v>
      </c>
      <c r="AB23" s="656">
        <v>0</v>
      </c>
      <c r="AC23" s="657">
        <v>0</v>
      </c>
      <c r="AD23" s="657">
        <v>0</v>
      </c>
      <c r="AE23" s="657">
        <v>0</v>
      </c>
      <c r="AF23" s="657">
        <v>0</v>
      </c>
      <c r="AG23" s="657">
        <v>0</v>
      </c>
      <c r="AH23" s="657">
        <v>0</v>
      </c>
      <c r="AI23" s="522">
        <f>'TIỀN-MẪU 3.THA-CĐ'!AC23+'TIỀN-MẪU 4.THA-TĐ'!AE22-Y23</f>
        <v>0</v>
      </c>
      <c r="AJ23" s="481">
        <f t="shared" si="28"/>
        <v>122736</v>
      </c>
      <c r="AK23" s="480">
        <f t="shared" si="29"/>
        <v>122736</v>
      </c>
      <c r="AL23" s="662">
        <v>122736</v>
      </c>
      <c r="AM23" s="662">
        <v>0</v>
      </c>
      <c r="AN23" s="663">
        <v>0</v>
      </c>
      <c r="AO23" s="663">
        <v>0</v>
      </c>
      <c r="AP23" s="663">
        <v>0</v>
      </c>
      <c r="AQ23" s="663">
        <v>0</v>
      </c>
      <c r="AR23" s="663">
        <v>0</v>
      </c>
      <c r="AS23" s="663">
        <v>0</v>
      </c>
      <c r="AT23" s="522">
        <f>'TIỀN-MẪU 3.THA-CĐ'!AP23+'TIỀN-MẪU 4.THA-TĐ'!AS22-'TIỀN THEO ĐT-MẪU5'!AJ23</f>
        <v>0</v>
      </c>
      <c r="AU23" s="481">
        <f t="shared" si="30"/>
        <v>107444081</v>
      </c>
      <c r="AV23" s="480">
        <f t="shared" si="31"/>
        <v>209625</v>
      </c>
      <c r="AW23" s="672">
        <v>209625</v>
      </c>
      <c r="AX23" s="672">
        <v>0</v>
      </c>
      <c r="AY23" s="673">
        <v>0</v>
      </c>
      <c r="AZ23" s="673">
        <v>0</v>
      </c>
      <c r="BA23" s="673">
        <v>0</v>
      </c>
      <c r="BB23" s="673">
        <v>0</v>
      </c>
      <c r="BC23" s="673">
        <v>0</v>
      </c>
      <c r="BD23" s="673">
        <v>107234456</v>
      </c>
      <c r="BE23" s="522">
        <f>'TIỀN-MẪU 3.THA-CĐ'!BC23+'TIỀN-MẪU 4.THA-TĐ'!BG22-'TIỀN THEO ĐT-MẪU5'!AU23</f>
        <v>0</v>
      </c>
      <c r="BF23" s="481">
        <f t="shared" si="32"/>
        <v>0</v>
      </c>
      <c r="BG23" s="480">
        <f t="shared" si="33"/>
        <v>0</v>
      </c>
      <c r="BH23" s="506">
        <v>0</v>
      </c>
      <c r="BI23" s="506">
        <v>0</v>
      </c>
      <c r="BJ23" s="507">
        <v>0</v>
      </c>
      <c r="BK23" s="507">
        <v>0</v>
      </c>
      <c r="BL23" s="507">
        <v>0</v>
      </c>
      <c r="BM23" s="507">
        <v>0</v>
      </c>
      <c r="BN23" s="507">
        <v>0</v>
      </c>
      <c r="BO23" s="507">
        <v>0</v>
      </c>
      <c r="BP23" s="522">
        <f>'TIỀN-MẪU 3.THA-CĐ'!BP23+'TIỀN-MẪU 4.THA-TĐ'!BU22-'TIỀN THEO ĐT-MẪU5'!BF23</f>
        <v>0</v>
      </c>
      <c r="BQ23" s="481">
        <f t="shared" si="34"/>
        <v>0</v>
      </c>
      <c r="BR23" s="480">
        <f t="shared" si="35"/>
        <v>0</v>
      </c>
      <c r="BS23" s="662">
        <v>0</v>
      </c>
      <c r="BT23" s="663">
        <v>0</v>
      </c>
      <c r="BU23" s="663">
        <v>0</v>
      </c>
      <c r="BV23" s="663">
        <v>0</v>
      </c>
      <c r="BW23" s="663">
        <v>0</v>
      </c>
      <c r="BX23" s="663">
        <v>0</v>
      </c>
      <c r="BY23" s="663">
        <v>0</v>
      </c>
      <c r="BZ23" s="663">
        <v>0</v>
      </c>
      <c r="CA23" s="522">
        <f>'TIỀN-MẪU 3.THA-CĐ'!CC23+'TIỀN-MẪU 4.THA-TĐ'!CI22-'TIỀN THEO ĐT-MẪU5'!BQ23</f>
        <v>0</v>
      </c>
      <c r="CB23" s="481">
        <f t="shared" si="36"/>
        <v>0</v>
      </c>
      <c r="CC23" s="480">
        <f t="shared" si="37"/>
        <v>0</v>
      </c>
      <c r="CD23" s="656">
        <v>0</v>
      </c>
      <c r="CE23" s="656">
        <v>0</v>
      </c>
      <c r="CF23" s="657">
        <v>0</v>
      </c>
      <c r="CG23" s="657">
        <v>0</v>
      </c>
      <c r="CH23" s="657">
        <v>0</v>
      </c>
      <c r="CI23" s="657">
        <v>0</v>
      </c>
      <c r="CJ23" s="657">
        <v>0</v>
      </c>
      <c r="CK23" s="657">
        <v>0</v>
      </c>
      <c r="CL23" s="522">
        <f>'TIỀN-MẪU 3.THA-CĐ'!CP23+'TIỀN-MẪU 4.THA-TĐ'!CW22-'TIỀN THEO ĐT-MẪU5'!CB23</f>
        <v>0</v>
      </c>
      <c r="CM23" s="481">
        <f t="shared" si="38"/>
        <v>0</v>
      </c>
      <c r="CN23" s="480">
        <f t="shared" si="39"/>
        <v>0</v>
      </c>
      <c r="CO23" s="662">
        <v>0</v>
      </c>
      <c r="CP23" s="662">
        <v>0</v>
      </c>
      <c r="CQ23" s="663">
        <v>0</v>
      </c>
      <c r="CR23" s="663">
        <v>0</v>
      </c>
      <c r="CS23" s="663">
        <v>0</v>
      </c>
      <c r="CT23" s="663">
        <v>0</v>
      </c>
      <c r="CU23" s="663">
        <v>0</v>
      </c>
      <c r="CV23" s="663">
        <v>0</v>
      </c>
      <c r="CW23" s="522">
        <f>'TIỀN-MẪU 3.THA-CĐ'!DC23+'TIỀN-MẪU 4.THA-TĐ'!DK22-'TIỀN THEO ĐT-MẪU5'!CM23</f>
        <v>0</v>
      </c>
      <c r="CX23" s="481">
        <f t="shared" si="40"/>
        <v>0</v>
      </c>
      <c r="CY23" s="480">
        <f t="shared" si="41"/>
        <v>0</v>
      </c>
      <c r="CZ23" s="675">
        <v>0</v>
      </c>
      <c r="DA23" s="675">
        <v>0</v>
      </c>
      <c r="DB23" s="676">
        <v>0</v>
      </c>
      <c r="DC23" s="676">
        <v>0</v>
      </c>
      <c r="DD23" s="676">
        <v>0</v>
      </c>
      <c r="DE23" s="676">
        <v>0</v>
      </c>
      <c r="DF23" s="676">
        <v>0</v>
      </c>
      <c r="DG23" s="676">
        <v>0</v>
      </c>
      <c r="DH23" s="522">
        <f>'TIỀN-MẪU 3.THA-CĐ'!DP23+'TIỀN-MẪU 4.THA-TĐ'!DY22-'TIỀN THEO ĐT-MẪU5'!CX23</f>
        <v>0</v>
      </c>
      <c r="DI23" s="481">
        <f t="shared" si="42"/>
        <v>0</v>
      </c>
      <c r="DJ23" s="480">
        <f t="shared" si="43"/>
        <v>0</v>
      </c>
      <c r="DK23" s="514">
        <v>0</v>
      </c>
      <c r="DL23" s="514">
        <v>0</v>
      </c>
      <c r="DM23" s="515">
        <v>0</v>
      </c>
      <c r="DN23" s="515">
        <v>0</v>
      </c>
      <c r="DO23" s="515">
        <v>0</v>
      </c>
      <c r="DP23" s="515">
        <v>0</v>
      </c>
      <c r="DQ23" s="515">
        <v>0</v>
      </c>
      <c r="DR23" s="515">
        <v>0</v>
      </c>
      <c r="DS23" s="522">
        <f>'TIỀN-MẪU 3.THA-CĐ'!EC23+'TIỀN-MẪU 4.THA-TĐ'!EM22-'TIỀN THEO ĐT-MẪU5'!DI23</f>
        <v>0</v>
      </c>
      <c r="DT23" s="481">
        <f t="shared" si="44"/>
        <v>0</v>
      </c>
      <c r="DU23" s="480">
        <f t="shared" si="45"/>
        <v>0</v>
      </c>
      <c r="DV23" s="512">
        <v>0</v>
      </c>
      <c r="DW23" s="512">
        <v>0</v>
      </c>
      <c r="DX23" s="513">
        <v>0</v>
      </c>
      <c r="DY23" s="513">
        <v>0</v>
      </c>
      <c r="DZ23" s="513">
        <v>0</v>
      </c>
      <c r="EA23" s="513">
        <v>0</v>
      </c>
      <c r="EB23" s="513">
        <v>0</v>
      </c>
      <c r="EC23" s="513">
        <v>0</v>
      </c>
      <c r="ED23" s="522">
        <f>'TIỀN-MẪU 3.THA-CĐ'!EP23+'TIỀN-MẪU 4.THA-TĐ'!FA22-'TIỀN THEO ĐT-MẪU5'!DT23</f>
        <v>0</v>
      </c>
      <c r="EE23" s="481">
        <f t="shared" si="46"/>
        <v>0</v>
      </c>
      <c r="EF23" s="480">
        <f t="shared" si="47"/>
        <v>0</v>
      </c>
      <c r="EG23" s="506">
        <v>0</v>
      </c>
      <c r="EH23" s="506">
        <v>0</v>
      </c>
      <c r="EI23" s="507">
        <v>0</v>
      </c>
      <c r="EJ23" s="507">
        <v>0</v>
      </c>
      <c r="EK23" s="507">
        <v>0</v>
      </c>
      <c r="EL23" s="507">
        <v>0</v>
      </c>
      <c r="EM23" s="507">
        <v>0</v>
      </c>
      <c r="EN23" s="507">
        <v>0</v>
      </c>
      <c r="EO23" s="522">
        <f>'TIỀN-MẪU 3.THA-CĐ'!FC23+'TIỀN-MẪU 4.THA-TĐ'!FO22-'TIỀN THEO ĐT-MẪU5'!EE23</f>
        <v>0</v>
      </c>
      <c r="EP23" s="481">
        <f t="shared" si="48"/>
        <v>0</v>
      </c>
      <c r="EQ23" s="480">
        <f t="shared" si="49"/>
        <v>0</v>
      </c>
      <c r="ER23" s="516"/>
      <c r="ES23" s="516"/>
      <c r="ET23" s="517"/>
      <c r="EU23" s="517"/>
      <c r="EV23" s="517"/>
      <c r="EW23" s="517"/>
      <c r="EX23" s="517"/>
      <c r="EY23" s="517"/>
      <c r="EZ23" s="522">
        <f>'TIỀN-MẪU 3.THA-CĐ'!FP23+'TIỀN-MẪU 4.THA-TĐ'!GC22-'TIỀN THEO ĐT-MẪU5'!EP23</f>
        <v>0</v>
      </c>
      <c r="FA23" s="481">
        <f t="shared" si="50"/>
        <v>0</v>
      </c>
      <c r="FB23" s="480">
        <f t="shared" si="51"/>
        <v>0</v>
      </c>
      <c r="FC23" s="506"/>
      <c r="FD23" s="506"/>
      <c r="FE23" s="507"/>
      <c r="FF23" s="507"/>
      <c r="FG23" s="507"/>
      <c r="FH23" s="507"/>
      <c r="FI23" s="507"/>
      <c r="FJ23" s="507"/>
      <c r="FK23" s="522">
        <f>'TIỀN-MẪU 3.THA-CĐ'!GC23+'TIỀN-MẪU 4.THA-TĐ'!GQ22-'TIỀN THEO ĐT-MẪU5'!FA23</f>
        <v>0</v>
      </c>
      <c r="FL23" s="481">
        <f t="shared" si="52"/>
        <v>0</v>
      </c>
      <c r="FM23" s="480">
        <f t="shared" si="53"/>
        <v>0</v>
      </c>
      <c r="FN23" s="506"/>
      <c r="FO23" s="506"/>
      <c r="FP23" s="507"/>
      <c r="FQ23" s="507"/>
      <c r="FR23" s="507"/>
      <c r="FS23" s="507"/>
      <c r="FT23" s="507"/>
      <c r="FU23" s="507"/>
      <c r="FV23" s="522">
        <f>'TIỀN-MẪU 3.THA-CĐ'!GP23+'TIỀN-MẪU 4.THA-TĐ'!HE22-'TIỀN THEO ĐT-MẪU5'!FL23</f>
        <v>0</v>
      </c>
      <c r="FW23" s="481">
        <f t="shared" si="54"/>
        <v>0</v>
      </c>
      <c r="FX23" s="480">
        <f t="shared" si="55"/>
        <v>0</v>
      </c>
      <c r="FY23" s="512"/>
      <c r="FZ23" s="512"/>
      <c r="GA23" s="513"/>
      <c r="GB23" s="513"/>
      <c r="GC23" s="513"/>
      <c r="GD23" s="513"/>
      <c r="GE23" s="513"/>
      <c r="GF23" s="513"/>
      <c r="GG23" s="522">
        <f>'TIỀN-MẪU 3.THA-CĐ'!HC23+'TIỀN-MẪU 4.THA-TĐ'!HS22-'TIỀN THEO ĐT-MẪU5'!FW23</f>
        <v>0</v>
      </c>
    </row>
    <row r="24" spans="1:189" s="482" customFormat="1" ht="25.5">
      <c r="A24" s="483" t="s">
        <v>116</v>
      </c>
      <c r="B24" s="489" t="s">
        <v>115</v>
      </c>
      <c r="C24" s="479">
        <f t="shared" si="21"/>
        <v>0</v>
      </c>
      <c r="D24" s="480">
        <f t="shared" si="22"/>
        <v>0</v>
      </c>
      <c r="E24" s="564">
        <f t="shared" si="91"/>
        <v>0</v>
      </c>
      <c r="F24" s="564">
        <f t="shared" si="90"/>
        <v>0</v>
      </c>
      <c r="G24" s="564">
        <f t="shared" si="90"/>
        <v>0</v>
      </c>
      <c r="H24" s="564">
        <f t="shared" si="90"/>
        <v>0</v>
      </c>
      <c r="I24" s="564">
        <f t="shared" si="90"/>
        <v>0</v>
      </c>
      <c r="J24" s="564">
        <f t="shared" si="90"/>
        <v>0</v>
      </c>
      <c r="K24" s="564">
        <f t="shared" si="90"/>
        <v>0</v>
      </c>
      <c r="L24" s="564">
        <f t="shared" si="90"/>
        <v>0</v>
      </c>
      <c r="M24" s="518">
        <f>'TIỀN-MẪU 3.THA-CĐ'!C24+'TIỀN-MẪU 4.THA-TĐ'!C23-'TIỀN THEO ĐT-MẪU5'!C24</f>
        <v>0</v>
      </c>
      <c r="N24" s="481">
        <f t="shared" si="24"/>
        <v>0</v>
      </c>
      <c r="O24" s="480">
        <f t="shared" si="25"/>
        <v>0</v>
      </c>
      <c r="P24" s="506">
        <v>0</v>
      </c>
      <c r="Q24" s="506">
        <v>0</v>
      </c>
      <c r="R24" s="507">
        <v>0</v>
      </c>
      <c r="S24" s="507">
        <v>0</v>
      </c>
      <c r="T24" s="507">
        <v>0</v>
      </c>
      <c r="U24" s="507">
        <v>0</v>
      </c>
      <c r="V24" s="507">
        <v>0</v>
      </c>
      <c r="W24" s="507">
        <v>0</v>
      </c>
      <c r="X24" s="522">
        <f>'TIỀN-MẪU 3.THA-CĐ'!P24+'TIỀN-MẪU 4.THA-TĐ'!Q23-'TIỀN THEO ĐT-MẪU5'!N24</f>
        <v>0</v>
      </c>
      <c r="Y24" s="481">
        <f t="shared" si="26"/>
        <v>0</v>
      </c>
      <c r="Z24" s="480">
        <f t="shared" si="27"/>
        <v>0</v>
      </c>
      <c r="AA24" s="656">
        <v>0</v>
      </c>
      <c r="AB24" s="656">
        <v>0</v>
      </c>
      <c r="AC24" s="657">
        <v>0</v>
      </c>
      <c r="AD24" s="657">
        <v>0</v>
      </c>
      <c r="AE24" s="657">
        <v>0</v>
      </c>
      <c r="AF24" s="657">
        <v>0</v>
      </c>
      <c r="AG24" s="657">
        <v>0</v>
      </c>
      <c r="AH24" s="657">
        <v>0</v>
      </c>
      <c r="AI24" s="522">
        <f>'TIỀN-MẪU 3.THA-CĐ'!AC24+'TIỀN-MẪU 4.THA-TĐ'!AE23</f>
        <v>0</v>
      </c>
      <c r="AJ24" s="481">
        <f t="shared" si="28"/>
        <v>0</v>
      </c>
      <c r="AK24" s="480">
        <f t="shared" si="29"/>
        <v>0</v>
      </c>
      <c r="AL24" s="662">
        <v>0</v>
      </c>
      <c r="AM24" s="662">
        <v>0</v>
      </c>
      <c r="AN24" s="663">
        <v>0</v>
      </c>
      <c r="AO24" s="663">
        <v>0</v>
      </c>
      <c r="AP24" s="663">
        <v>0</v>
      </c>
      <c r="AQ24" s="663">
        <v>0</v>
      </c>
      <c r="AR24" s="663">
        <v>0</v>
      </c>
      <c r="AS24" s="663">
        <v>0</v>
      </c>
      <c r="AT24" s="522">
        <f>'TIỀN-MẪU 3.THA-CĐ'!AP24+'TIỀN-MẪU 4.THA-TĐ'!AS23-'TIỀN THEO ĐT-MẪU5'!AJ24</f>
        <v>0</v>
      </c>
      <c r="AU24" s="481">
        <f t="shared" si="30"/>
        <v>0</v>
      </c>
      <c r="AV24" s="480">
        <f t="shared" si="31"/>
        <v>0</v>
      </c>
      <c r="AW24" s="672">
        <v>0</v>
      </c>
      <c r="AX24" s="672">
        <v>0</v>
      </c>
      <c r="AY24" s="673">
        <v>0</v>
      </c>
      <c r="AZ24" s="673">
        <v>0</v>
      </c>
      <c r="BA24" s="673">
        <v>0</v>
      </c>
      <c r="BB24" s="673">
        <v>0</v>
      </c>
      <c r="BC24" s="673">
        <v>0</v>
      </c>
      <c r="BD24" s="673">
        <v>0</v>
      </c>
      <c r="BE24" s="522">
        <f>'TIỀN-MẪU 3.THA-CĐ'!BC24+'TIỀN-MẪU 4.THA-TĐ'!BG23-'TIỀN THEO ĐT-MẪU5'!AU24</f>
        <v>0</v>
      </c>
      <c r="BF24" s="481">
        <f t="shared" si="32"/>
        <v>0</v>
      </c>
      <c r="BG24" s="480">
        <f t="shared" si="33"/>
        <v>0</v>
      </c>
      <c r="BH24" s="506">
        <v>0</v>
      </c>
      <c r="BI24" s="506">
        <v>0</v>
      </c>
      <c r="BJ24" s="507">
        <v>0</v>
      </c>
      <c r="BK24" s="507">
        <v>0</v>
      </c>
      <c r="BL24" s="507">
        <v>0</v>
      </c>
      <c r="BM24" s="507">
        <v>0</v>
      </c>
      <c r="BN24" s="507">
        <v>0</v>
      </c>
      <c r="BO24" s="507">
        <v>0</v>
      </c>
      <c r="BP24" s="522">
        <f>'TIỀN-MẪU 3.THA-CĐ'!BP24+'TIỀN-MẪU 4.THA-TĐ'!BU23-'TIỀN THEO ĐT-MẪU5'!BF24</f>
        <v>0</v>
      </c>
      <c r="BQ24" s="481">
        <f t="shared" si="34"/>
        <v>0</v>
      </c>
      <c r="BR24" s="480">
        <f t="shared" si="35"/>
        <v>0</v>
      </c>
      <c r="BS24" s="662">
        <v>0</v>
      </c>
      <c r="BT24" s="663">
        <v>0</v>
      </c>
      <c r="BU24" s="663">
        <v>0</v>
      </c>
      <c r="BV24" s="663">
        <v>0</v>
      </c>
      <c r="BW24" s="663">
        <v>0</v>
      </c>
      <c r="BX24" s="663">
        <v>0</v>
      </c>
      <c r="BY24" s="663">
        <v>0</v>
      </c>
      <c r="BZ24" s="663">
        <v>0</v>
      </c>
      <c r="CA24" s="522">
        <f>'TIỀN-MẪU 3.THA-CĐ'!CC24+'TIỀN-MẪU 4.THA-TĐ'!CI23-'TIỀN THEO ĐT-MẪU5'!BQ24</f>
        <v>0</v>
      </c>
      <c r="CB24" s="481">
        <f t="shared" si="36"/>
        <v>0</v>
      </c>
      <c r="CC24" s="480">
        <f t="shared" si="37"/>
        <v>0</v>
      </c>
      <c r="CD24" s="656">
        <v>0</v>
      </c>
      <c r="CE24" s="656">
        <v>0</v>
      </c>
      <c r="CF24" s="657">
        <v>0</v>
      </c>
      <c r="CG24" s="657">
        <v>0</v>
      </c>
      <c r="CH24" s="657">
        <v>0</v>
      </c>
      <c r="CI24" s="657">
        <v>0</v>
      </c>
      <c r="CJ24" s="657">
        <v>0</v>
      </c>
      <c r="CK24" s="657">
        <v>0</v>
      </c>
      <c r="CL24" s="522">
        <f>'TIỀN-MẪU 3.THA-CĐ'!CP24+'TIỀN-MẪU 4.THA-TĐ'!CW23-'TIỀN THEO ĐT-MẪU5'!CB24</f>
        <v>0</v>
      </c>
      <c r="CM24" s="481">
        <f t="shared" si="38"/>
        <v>0</v>
      </c>
      <c r="CN24" s="480">
        <f t="shared" si="39"/>
        <v>0</v>
      </c>
      <c r="CO24" s="662">
        <v>0</v>
      </c>
      <c r="CP24" s="662">
        <v>0</v>
      </c>
      <c r="CQ24" s="663">
        <v>0</v>
      </c>
      <c r="CR24" s="663">
        <v>0</v>
      </c>
      <c r="CS24" s="663">
        <v>0</v>
      </c>
      <c r="CT24" s="663">
        <v>0</v>
      </c>
      <c r="CU24" s="663">
        <v>0</v>
      </c>
      <c r="CV24" s="663">
        <v>0</v>
      </c>
      <c r="CW24" s="522">
        <f>'TIỀN-MẪU 3.THA-CĐ'!DC24+'TIỀN-MẪU 4.THA-TĐ'!DK23-'TIỀN THEO ĐT-MẪU5'!CM24</f>
        <v>0</v>
      </c>
      <c r="CX24" s="481">
        <f t="shared" si="40"/>
        <v>0</v>
      </c>
      <c r="CY24" s="480">
        <f t="shared" si="41"/>
        <v>0</v>
      </c>
      <c r="CZ24" s="675">
        <v>0</v>
      </c>
      <c r="DA24" s="675">
        <v>0</v>
      </c>
      <c r="DB24" s="676">
        <v>0</v>
      </c>
      <c r="DC24" s="676">
        <v>0</v>
      </c>
      <c r="DD24" s="676">
        <v>0</v>
      </c>
      <c r="DE24" s="676">
        <v>0</v>
      </c>
      <c r="DF24" s="676">
        <v>0</v>
      </c>
      <c r="DG24" s="676">
        <v>0</v>
      </c>
      <c r="DH24" s="522">
        <f>'TIỀN-MẪU 3.THA-CĐ'!DP24+'TIỀN-MẪU 4.THA-TĐ'!DY23-'TIỀN THEO ĐT-MẪU5'!CX24</f>
        <v>0</v>
      </c>
      <c r="DI24" s="481">
        <f t="shared" si="42"/>
        <v>0</v>
      </c>
      <c r="DJ24" s="480">
        <f t="shared" si="43"/>
        <v>0</v>
      </c>
      <c r="DK24" s="514">
        <v>0</v>
      </c>
      <c r="DL24" s="514">
        <v>0</v>
      </c>
      <c r="DM24" s="515">
        <v>0</v>
      </c>
      <c r="DN24" s="515">
        <v>0</v>
      </c>
      <c r="DO24" s="515">
        <v>0</v>
      </c>
      <c r="DP24" s="515">
        <v>0</v>
      </c>
      <c r="DQ24" s="515">
        <v>0</v>
      </c>
      <c r="DR24" s="515">
        <v>0</v>
      </c>
      <c r="DS24" s="522">
        <f>'TIỀN-MẪU 3.THA-CĐ'!EC24+'TIỀN-MẪU 4.THA-TĐ'!EM23-'TIỀN THEO ĐT-MẪU5'!DI24</f>
        <v>0</v>
      </c>
      <c r="DT24" s="481">
        <f t="shared" si="44"/>
        <v>0</v>
      </c>
      <c r="DU24" s="480">
        <f t="shared" si="45"/>
        <v>0</v>
      </c>
      <c r="DV24" s="512">
        <v>0</v>
      </c>
      <c r="DW24" s="512">
        <v>0</v>
      </c>
      <c r="DX24" s="513">
        <v>0</v>
      </c>
      <c r="DY24" s="513">
        <v>0</v>
      </c>
      <c r="DZ24" s="513">
        <v>0</v>
      </c>
      <c r="EA24" s="513">
        <v>0</v>
      </c>
      <c r="EB24" s="513">
        <v>0</v>
      </c>
      <c r="EC24" s="513">
        <v>0</v>
      </c>
      <c r="ED24" s="522">
        <f>'TIỀN-MẪU 3.THA-CĐ'!EP24+'TIỀN-MẪU 4.THA-TĐ'!FA23-'TIỀN THEO ĐT-MẪU5'!DT24</f>
        <v>0</v>
      </c>
      <c r="EE24" s="481">
        <f t="shared" si="46"/>
        <v>0</v>
      </c>
      <c r="EF24" s="480">
        <f t="shared" si="47"/>
        <v>0</v>
      </c>
      <c r="EG24" s="506">
        <v>0</v>
      </c>
      <c r="EH24" s="506">
        <v>0</v>
      </c>
      <c r="EI24" s="507">
        <v>0</v>
      </c>
      <c r="EJ24" s="507">
        <v>0</v>
      </c>
      <c r="EK24" s="507">
        <v>0</v>
      </c>
      <c r="EL24" s="507">
        <v>0</v>
      </c>
      <c r="EM24" s="507">
        <v>0</v>
      </c>
      <c r="EN24" s="507">
        <v>0</v>
      </c>
      <c r="EO24" s="522">
        <f>'TIỀN-MẪU 3.THA-CĐ'!FC24+'TIỀN-MẪU 4.THA-TĐ'!FO23-'TIỀN THEO ĐT-MẪU5'!EE24</f>
        <v>0</v>
      </c>
      <c r="EP24" s="481">
        <f t="shared" si="48"/>
        <v>0</v>
      </c>
      <c r="EQ24" s="480">
        <f t="shared" si="49"/>
        <v>0</v>
      </c>
      <c r="ER24" s="516"/>
      <c r="ES24" s="516"/>
      <c r="ET24" s="517"/>
      <c r="EU24" s="517"/>
      <c r="EV24" s="517"/>
      <c r="EW24" s="517"/>
      <c r="EX24" s="517"/>
      <c r="EY24" s="517"/>
      <c r="EZ24" s="522">
        <f>'TIỀN-MẪU 3.THA-CĐ'!FP24+'TIỀN-MẪU 4.THA-TĐ'!GC23-'TIỀN THEO ĐT-MẪU5'!EP24</f>
        <v>0</v>
      </c>
      <c r="FA24" s="481">
        <f t="shared" si="50"/>
        <v>0</v>
      </c>
      <c r="FB24" s="480">
        <f t="shared" si="51"/>
        <v>0</v>
      </c>
      <c r="FC24" s="506"/>
      <c r="FD24" s="506"/>
      <c r="FE24" s="507"/>
      <c r="FF24" s="507"/>
      <c r="FG24" s="507"/>
      <c r="FH24" s="507"/>
      <c r="FI24" s="507"/>
      <c r="FJ24" s="507"/>
      <c r="FK24" s="522">
        <f>'TIỀN-MẪU 3.THA-CĐ'!GC24+'TIỀN-MẪU 4.THA-TĐ'!GQ23-'TIỀN THEO ĐT-MẪU5'!FA24</f>
        <v>0</v>
      </c>
      <c r="FL24" s="481">
        <f t="shared" si="52"/>
        <v>0</v>
      </c>
      <c r="FM24" s="480">
        <f t="shared" si="53"/>
        <v>0</v>
      </c>
      <c r="FN24" s="506"/>
      <c r="FO24" s="506"/>
      <c r="FP24" s="507"/>
      <c r="FQ24" s="507"/>
      <c r="FR24" s="507"/>
      <c r="FS24" s="507"/>
      <c r="FT24" s="507"/>
      <c r="FU24" s="507"/>
      <c r="FV24" s="522">
        <f>'TIỀN-MẪU 3.THA-CĐ'!GP24+'TIỀN-MẪU 4.THA-TĐ'!HE23-'TIỀN THEO ĐT-MẪU5'!FL24</f>
        <v>0</v>
      </c>
      <c r="FW24" s="481">
        <f t="shared" si="54"/>
        <v>0</v>
      </c>
      <c r="FX24" s="480">
        <f t="shared" si="55"/>
        <v>0</v>
      </c>
      <c r="FY24" s="512"/>
      <c r="FZ24" s="512"/>
      <c r="GA24" s="513"/>
      <c r="GB24" s="513"/>
      <c r="GC24" s="513"/>
      <c r="GD24" s="513"/>
      <c r="GE24" s="513"/>
      <c r="GF24" s="513"/>
      <c r="GG24" s="522">
        <f>'TIỀN-MẪU 3.THA-CĐ'!HC24+'TIỀN-MẪU 4.THA-TĐ'!HS23-'TIỀN THEO ĐT-MẪU5'!FW24</f>
        <v>0</v>
      </c>
    </row>
    <row r="25" spans="1:189" s="482" customFormat="1" ht="15.75" customHeight="1">
      <c r="A25" s="483" t="s">
        <v>153</v>
      </c>
      <c r="B25" s="484" t="s">
        <v>117</v>
      </c>
      <c r="C25" s="479">
        <f t="shared" si="21"/>
        <v>3389480</v>
      </c>
      <c r="D25" s="480">
        <f t="shared" si="22"/>
        <v>133563</v>
      </c>
      <c r="E25" s="564">
        <f t="shared" si="91"/>
        <v>132163</v>
      </c>
      <c r="F25" s="564">
        <f t="shared" si="90"/>
        <v>0</v>
      </c>
      <c r="G25" s="564">
        <f t="shared" si="90"/>
        <v>0</v>
      </c>
      <c r="H25" s="564">
        <f t="shared" si="90"/>
        <v>0</v>
      </c>
      <c r="I25" s="564">
        <f t="shared" si="90"/>
        <v>0</v>
      </c>
      <c r="J25" s="564">
        <f t="shared" si="90"/>
        <v>1400</v>
      </c>
      <c r="K25" s="564">
        <f t="shared" si="90"/>
        <v>2898159</v>
      </c>
      <c r="L25" s="564">
        <f t="shared" si="90"/>
        <v>357758</v>
      </c>
      <c r="M25" s="518">
        <f>'TIỀN-MẪU 3.THA-CĐ'!C25+'TIỀN-MẪU 4.THA-TĐ'!C24-'TIỀN THEO ĐT-MẪU5'!C25</f>
        <v>0</v>
      </c>
      <c r="N25" s="481">
        <f t="shared" si="24"/>
        <v>0</v>
      </c>
      <c r="O25" s="480">
        <f t="shared" si="25"/>
        <v>0</v>
      </c>
      <c r="P25" s="504">
        <v>0</v>
      </c>
      <c r="Q25" s="504">
        <v>0</v>
      </c>
      <c r="R25" s="505">
        <v>0</v>
      </c>
      <c r="S25" s="505">
        <v>0</v>
      </c>
      <c r="T25" s="505">
        <v>0</v>
      </c>
      <c r="U25" s="505">
        <v>0</v>
      </c>
      <c r="V25" s="505">
        <v>0</v>
      </c>
      <c r="W25" s="505">
        <v>0</v>
      </c>
      <c r="X25" s="522">
        <f>'TIỀN-MẪU 3.THA-CĐ'!P25+'TIỀN-MẪU 4.THA-TĐ'!Q24-'TIỀN THEO ĐT-MẪU5'!N25</f>
        <v>0</v>
      </c>
      <c r="Y25" s="481">
        <f t="shared" si="26"/>
        <v>129291</v>
      </c>
      <c r="Z25" s="480">
        <f t="shared" si="27"/>
        <v>0</v>
      </c>
      <c r="AA25" s="654">
        <v>0</v>
      </c>
      <c r="AB25" s="654">
        <v>0</v>
      </c>
      <c r="AC25" s="655">
        <v>0</v>
      </c>
      <c r="AD25" s="655">
        <v>0</v>
      </c>
      <c r="AE25" s="655">
        <v>0</v>
      </c>
      <c r="AF25" s="655">
        <v>0</v>
      </c>
      <c r="AG25" s="655">
        <v>0</v>
      </c>
      <c r="AH25" s="655">
        <v>129291</v>
      </c>
      <c r="AI25" s="522">
        <f>'TIỀN-MẪU 3.THA-CĐ'!AC25+'TIỀN-MẪU 4.THA-TĐ'!AE24-'TIỀN THEO ĐT-MẪU5'!Y25</f>
        <v>0</v>
      </c>
      <c r="AJ25" s="481">
        <f t="shared" si="28"/>
        <v>0</v>
      </c>
      <c r="AK25" s="480">
        <f t="shared" si="29"/>
        <v>0</v>
      </c>
      <c r="AL25" s="660">
        <v>0</v>
      </c>
      <c r="AM25" s="660">
        <v>0</v>
      </c>
      <c r="AN25" s="661">
        <v>0</v>
      </c>
      <c r="AO25" s="661">
        <v>0</v>
      </c>
      <c r="AP25" s="661">
        <v>0</v>
      </c>
      <c r="AQ25" s="661">
        <v>0</v>
      </c>
      <c r="AR25" s="661">
        <v>0</v>
      </c>
      <c r="AS25" s="661">
        <v>0</v>
      </c>
      <c r="AT25" s="522">
        <f>'TIỀN-MẪU 3.THA-CĐ'!AP25+'TIỀN-MẪU 4.THA-TĐ'!AS24-'TIỀN THEO ĐT-MẪU5'!AJ25</f>
        <v>0</v>
      </c>
      <c r="AU25" s="481">
        <f t="shared" si="30"/>
        <v>0</v>
      </c>
      <c r="AV25" s="480">
        <f t="shared" si="31"/>
        <v>0</v>
      </c>
      <c r="AW25" s="670">
        <v>0</v>
      </c>
      <c r="AX25" s="670">
        <v>0</v>
      </c>
      <c r="AY25" s="671">
        <v>0</v>
      </c>
      <c r="AZ25" s="671">
        <v>0</v>
      </c>
      <c r="BA25" s="671">
        <v>0</v>
      </c>
      <c r="BB25" s="671">
        <v>0</v>
      </c>
      <c r="BC25" s="671">
        <v>0</v>
      </c>
      <c r="BD25" s="671">
        <v>0</v>
      </c>
      <c r="BE25" s="522">
        <f>'TIỀN-MẪU 3.THA-CĐ'!BC25+'TIỀN-MẪU 4.THA-TĐ'!BG24-'TIỀN THEO ĐT-MẪU5'!AU25</f>
        <v>0</v>
      </c>
      <c r="BF25" s="481">
        <f t="shared" si="32"/>
        <v>0</v>
      </c>
      <c r="BG25" s="480">
        <f t="shared" si="33"/>
        <v>0</v>
      </c>
      <c r="BH25" s="504">
        <v>0</v>
      </c>
      <c r="BI25" s="504">
        <v>0</v>
      </c>
      <c r="BJ25" s="505">
        <v>0</v>
      </c>
      <c r="BK25" s="505">
        <v>0</v>
      </c>
      <c r="BL25" s="505">
        <v>0</v>
      </c>
      <c r="BM25" s="505">
        <v>0</v>
      </c>
      <c r="BN25" s="505">
        <v>0</v>
      </c>
      <c r="BO25" s="505">
        <v>0</v>
      </c>
      <c r="BP25" s="522">
        <f>'TIỀN-MẪU 3.THA-CĐ'!BP25+'TIỀN-MẪU 4.THA-TĐ'!BU24-'TIỀN THEO ĐT-MẪU5'!BF25</f>
        <v>0</v>
      </c>
      <c r="BQ25" s="481">
        <f t="shared" si="34"/>
        <v>0</v>
      </c>
      <c r="BR25" s="480">
        <f t="shared" si="35"/>
        <v>0</v>
      </c>
      <c r="BS25" s="660">
        <v>0</v>
      </c>
      <c r="BT25" s="660">
        <v>0</v>
      </c>
      <c r="BU25" s="661">
        <v>0</v>
      </c>
      <c r="BV25" s="661">
        <v>0</v>
      </c>
      <c r="BW25" s="661">
        <v>0</v>
      </c>
      <c r="BX25" s="661">
        <v>0</v>
      </c>
      <c r="BY25" s="661">
        <v>0</v>
      </c>
      <c r="BZ25" s="661">
        <v>0</v>
      </c>
      <c r="CA25" s="522">
        <f>'TIỀN-MẪU 3.THA-CĐ'!CC25+'TIỀN-MẪU 4.THA-TĐ'!CI24-'TIỀN THEO ĐT-MẪU5'!BQ25</f>
        <v>0</v>
      </c>
      <c r="CB25" s="481">
        <f t="shared" si="36"/>
        <v>0</v>
      </c>
      <c r="CC25" s="480">
        <f t="shared" si="37"/>
        <v>0</v>
      </c>
      <c r="CD25" s="654">
        <v>0</v>
      </c>
      <c r="CE25" s="654">
        <v>0</v>
      </c>
      <c r="CF25" s="655">
        <v>0</v>
      </c>
      <c r="CG25" s="655">
        <v>0</v>
      </c>
      <c r="CH25" s="655">
        <v>0</v>
      </c>
      <c r="CI25" s="655">
        <v>0</v>
      </c>
      <c r="CJ25" s="655">
        <v>0</v>
      </c>
      <c r="CK25" s="655">
        <v>0</v>
      </c>
      <c r="CL25" s="522">
        <f>'TIỀN-MẪU 3.THA-CĐ'!CP25+'TIỀN-MẪU 4.THA-TĐ'!CW24-'TIỀN THEO ĐT-MẪU5'!CB25</f>
        <v>0</v>
      </c>
      <c r="CM25" s="481">
        <f t="shared" si="38"/>
        <v>0</v>
      </c>
      <c r="CN25" s="480">
        <f t="shared" si="39"/>
        <v>0</v>
      </c>
      <c r="CO25" s="660">
        <v>0</v>
      </c>
      <c r="CP25" s="660">
        <v>0</v>
      </c>
      <c r="CQ25" s="661">
        <v>0</v>
      </c>
      <c r="CR25" s="661">
        <v>0</v>
      </c>
      <c r="CS25" s="661">
        <v>0</v>
      </c>
      <c r="CT25" s="661">
        <v>0</v>
      </c>
      <c r="CU25" s="661">
        <v>0</v>
      </c>
      <c r="CV25" s="661">
        <v>0</v>
      </c>
      <c r="CW25" s="522">
        <f>'TIỀN-MẪU 3.THA-CĐ'!DC25+'TIỀN-MẪU 4.THA-TĐ'!DK24-'TIỀN THEO ĐT-MẪU5'!CM25</f>
        <v>0</v>
      </c>
      <c r="CX25" s="481">
        <f t="shared" si="40"/>
        <v>0</v>
      </c>
      <c r="CY25" s="480">
        <f t="shared" si="41"/>
        <v>0</v>
      </c>
      <c r="CZ25" s="666">
        <v>0</v>
      </c>
      <c r="DA25" s="666">
        <v>0</v>
      </c>
      <c r="DB25" s="667">
        <v>0</v>
      </c>
      <c r="DC25" s="667">
        <v>0</v>
      </c>
      <c r="DD25" s="667">
        <v>0</v>
      </c>
      <c r="DE25" s="667">
        <v>0</v>
      </c>
      <c r="DF25" s="667">
        <v>0</v>
      </c>
      <c r="DG25" s="667">
        <v>0</v>
      </c>
      <c r="DH25" s="522">
        <f>'TIỀN-MẪU 3.THA-CĐ'!DP25+'TIỀN-MẪU 4.THA-TĐ'!DY24-'TIỀN THEO ĐT-MẪU5'!CX25</f>
        <v>0</v>
      </c>
      <c r="DI25" s="481">
        <f t="shared" si="42"/>
        <v>231067</v>
      </c>
      <c r="DJ25" s="480">
        <f t="shared" si="43"/>
        <v>2600</v>
      </c>
      <c r="DK25" s="496">
        <v>1200</v>
      </c>
      <c r="DL25" s="496">
        <v>0</v>
      </c>
      <c r="DM25" s="497">
        <v>0</v>
      </c>
      <c r="DN25" s="497">
        <v>0</v>
      </c>
      <c r="DO25" s="497">
        <v>0</v>
      </c>
      <c r="DP25" s="497">
        <v>1400</v>
      </c>
      <c r="DQ25" s="497">
        <v>0</v>
      </c>
      <c r="DR25" s="497">
        <v>228467</v>
      </c>
      <c r="DS25" s="522">
        <f>'TIỀN-MẪU 3.THA-CĐ'!EC25+'TIỀN-MẪU 4.THA-TĐ'!EM24-'TIỀN THEO ĐT-MẪU5'!DI25</f>
        <v>0</v>
      </c>
      <c r="DT25" s="481">
        <f t="shared" si="44"/>
        <v>0</v>
      </c>
      <c r="DU25" s="480">
        <f t="shared" si="45"/>
        <v>0</v>
      </c>
      <c r="DV25" s="510">
        <v>0</v>
      </c>
      <c r="DW25" s="510">
        <v>0</v>
      </c>
      <c r="DX25" s="511">
        <v>0</v>
      </c>
      <c r="DY25" s="511">
        <v>0</v>
      </c>
      <c r="DZ25" s="511">
        <v>0</v>
      </c>
      <c r="EA25" s="511">
        <v>0</v>
      </c>
      <c r="EB25" s="511">
        <v>0</v>
      </c>
      <c r="EC25" s="511">
        <v>0</v>
      </c>
      <c r="ED25" s="522">
        <f>'TIỀN-MẪU 3.THA-CĐ'!EP25+'TIỀN-MẪU 4.THA-TĐ'!FA24-'TIỀN THEO ĐT-MẪU5'!DT25</f>
        <v>0</v>
      </c>
      <c r="EE25" s="481">
        <f t="shared" si="46"/>
        <v>3029122</v>
      </c>
      <c r="EF25" s="480">
        <f t="shared" si="47"/>
        <v>130963</v>
      </c>
      <c r="EG25" s="504">
        <v>130963</v>
      </c>
      <c r="EH25" s="504">
        <v>0</v>
      </c>
      <c r="EI25" s="505">
        <v>0</v>
      </c>
      <c r="EJ25" s="505">
        <v>0</v>
      </c>
      <c r="EK25" s="505">
        <v>0</v>
      </c>
      <c r="EL25" s="505">
        <v>0</v>
      </c>
      <c r="EM25" s="505">
        <v>2898159</v>
      </c>
      <c r="EN25" s="505">
        <v>0</v>
      </c>
      <c r="EO25" s="522">
        <f>'TIỀN-MẪU 3.THA-CĐ'!FC25+'TIỀN-MẪU 4.THA-TĐ'!FO24-'TIỀN THEO ĐT-MẪU5'!EE25</f>
        <v>0</v>
      </c>
      <c r="EP25" s="481">
        <f t="shared" si="48"/>
        <v>0</v>
      </c>
      <c r="EQ25" s="480">
        <f t="shared" si="49"/>
        <v>0</v>
      </c>
      <c r="ER25" s="500"/>
      <c r="ES25" s="500"/>
      <c r="ET25" s="501"/>
      <c r="EU25" s="501"/>
      <c r="EV25" s="501"/>
      <c r="EW25" s="501"/>
      <c r="EX25" s="501"/>
      <c r="EY25" s="501"/>
      <c r="EZ25" s="522">
        <f>'TIỀN-MẪU 3.THA-CĐ'!FP25+'TIỀN-MẪU 4.THA-TĐ'!GC24-'TIỀN THEO ĐT-MẪU5'!EP25</f>
        <v>0</v>
      </c>
      <c r="FA25" s="481">
        <f t="shared" si="50"/>
        <v>0</v>
      </c>
      <c r="FB25" s="480">
        <f t="shared" si="51"/>
        <v>0</v>
      </c>
      <c r="FC25" s="504"/>
      <c r="FD25" s="504"/>
      <c r="FE25" s="505"/>
      <c r="FF25" s="505"/>
      <c r="FG25" s="505"/>
      <c r="FH25" s="505"/>
      <c r="FI25" s="505"/>
      <c r="FJ25" s="505"/>
      <c r="FK25" s="522">
        <f>'TIỀN-MẪU 3.THA-CĐ'!GC25+'TIỀN-MẪU 4.THA-TĐ'!GQ24-'TIỀN THEO ĐT-MẪU5'!FA25</f>
        <v>0</v>
      </c>
      <c r="FL25" s="481">
        <f t="shared" si="52"/>
        <v>0</v>
      </c>
      <c r="FM25" s="480">
        <f t="shared" si="53"/>
        <v>0</v>
      </c>
      <c r="FN25" s="504"/>
      <c r="FO25" s="504"/>
      <c r="FP25" s="505"/>
      <c r="FQ25" s="505"/>
      <c r="FR25" s="505"/>
      <c r="FS25" s="505"/>
      <c r="FT25" s="505"/>
      <c r="FU25" s="505"/>
      <c r="FV25" s="522">
        <f>'TIỀN-MẪU 3.THA-CĐ'!GP25+'TIỀN-MẪU 4.THA-TĐ'!HE24-'TIỀN THEO ĐT-MẪU5'!FL25</f>
        <v>0</v>
      </c>
      <c r="FW25" s="481">
        <f t="shared" si="54"/>
        <v>0</v>
      </c>
      <c r="FX25" s="480">
        <f t="shared" si="55"/>
        <v>0</v>
      </c>
      <c r="FY25" s="510"/>
      <c r="FZ25" s="510"/>
      <c r="GA25" s="511"/>
      <c r="GB25" s="511"/>
      <c r="GC25" s="511"/>
      <c r="GD25" s="511"/>
      <c r="GE25" s="511"/>
      <c r="GF25" s="511"/>
      <c r="GG25" s="522">
        <f>'TIỀN-MẪU 3.THA-CĐ'!HC25+'TIỀN-MẪU 4.THA-TĐ'!HS24-'TIỀN THEO ĐT-MẪU5'!FW25</f>
        <v>0</v>
      </c>
    </row>
    <row r="26" spans="1:189" s="482" customFormat="1" ht="15.75" customHeight="1">
      <c r="A26" s="485" t="s">
        <v>37</v>
      </c>
      <c r="B26" s="486" t="s">
        <v>118</v>
      </c>
      <c r="C26" s="479">
        <f t="shared" si="21"/>
        <v>1248867279</v>
      </c>
      <c r="D26" s="480">
        <f t="shared" si="22"/>
        <v>3417442</v>
      </c>
      <c r="E26" s="564">
        <f t="shared" si="91"/>
        <v>3062356</v>
      </c>
      <c r="F26" s="564">
        <f t="shared" si="90"/>
        <v>0</v>
      </c>
      <c r="G26" s="564">
        <f t="shared" si="90"/>
        <v>328776</v>
      </c>
      <c r="H26" s="564">
        <f t="shared" si="90"/>
        <v>26310</v>
      </c>
      <c r="I26" s="564">
        <f t="shared" si="90"/>
        <v>0</v>
      </c>
      <c r="J26" s="564">
        <f t="shared" si="90"/>
        <v>0</v>
      </c>
      <c r="K26" s="564">
        <f t="shared" si="90"/>
        <v>1077352688</v>
      </c>
      <c r="L26" s="564">
        <f t="shared" si="90"/>
        <v>168097149</v>
      </c>
      <c r="M26" s="518">
        <f>'TIỀN-MẪU 3.THA-CĐ'!C26+'TIỀN-MẪU 4.THA-TĐ'!C25-'TIỀN THEO ĐT-MẪU5'!C26</f>
        <v>0</v>
      </c>
      <c r="N26" s="481">
        <f t="shared" si="24"/>
        <v>19365607</v>
      </c>
      <c r="O26" s="480">
        <f t="shared" si="25"/>
        <v>0</v>
      </c>
      <c r="P26" s="504">
        <v>0</v>
      </c>
      <c r="Q26" s="504">
        <v>0</v>
      </c>
      <c r="R26" s="505">
        <v>0</v>
      </c>
      <c r="S26" s="505">
        <v>0</v>
      </c>
      <c r="T26" s="505">
        <v>0</v>
      </c>
      <c r="U26" s="505">
        <v>0</v>
      </c>
      <c r="V26" s="505">
        <v>19365607</v>
      </c>
      <c r="W26" s="505">
        <v>0</v>
      </c>
      <c r="X26" s="522">
        <f>'TIỀN-MẪU 3.THA-CĐ'!P26+'TIỀN-MẪU 4.THA-TĐ'!Q25-'TIỀN THEO ĐT-MẪU5'!N26</f>
        <v>0</v>
      </c>
      <c r="Y26" s="481">
        <f t="shared" si="26"/>
        <v>218735109</v>
      </c>
      <c r="Z26" s="480">
        <f t="shared" si="27"/>
        <v>2133366</v>
      </c>
      <c r="AA26" s="654">
        <v>2133366</v>
      </c>
      <c r="AB26" s="654">
        <v>0</v>
      </c>
      <c r="AC26" s="655">
        <v>0</v>
      </c>
      <c r="AD26" s="655">
        <v>0</v>
      </c>
      <c r="AE26" s="655">
        <v>0</v>
      </c>
      <c r="AF26" s="655">
        <v>0</v>
      </c>
      <c r="AG26" s="655">
        <v>212137486</v>
      </c>
      <c r="AH26" s="655">
        <v>4464257</v>
      </c>
      <c r="AI26" s="522">
        <f>'TIỀN-MẪU 3.THA-CĐ'!AC26+'TIỀN-MẪU 4.THA-TĐ'!AE25-'TIỀN THEO ĐT-MẪU5'!Y26</f>
        <v>0</v>
      </c>
      <c r="AJ26" s="481">
        <f t="shared" si="28"/>
        <v>310970580</v>
      </c>
      <c r="AK26" s="480">
        <f t="shared" si="29"/>
        <v>543974</v>
      </c>
      <c r="AL26" s="660">
        <v>543974</v>
      </c>
      <c r="AM26" s="660">
        <v>0</v>
      </c>
      <c r="AN26" s="661">
        <v>0</v>
      </c>
      <c r="AO26" s="661">
        <v>0</v>
      </c>
      <c r="AP26" s="661">
        <v>0</v>
      </c>
      <c r="AQ26" s="661">
        <v>0</v>
      </c>
      <c r="AR26" s="661">
        <v>169586606</v>
      </c>
      <c r="AS26" s="661">
        <v>140840000</v>
      </c>
      <c r="AT26" s="522">
        <f>'TIỀN-MẪU 3.THA-CĐ'!AP26+'TIỀN-MẪU 4.THA-TĐ'!AS25-'TIỀN THEO ĐT-MẪU5'!AJ26</f>
        <v>0</v>
      </c>
      <c r="AU26" s="481">
        <f t="shared" si="30"/>
        <v>1391972</v>
      </c>
      <c r="AV26" s="480">
        <f t="shared" si="31"/>
        <v>0</v>
      </c>
      <c r="AW26" s="670">
        <v>0</v>
      </c>
      <c r="AX26" s="670">
        <v>0</v>
      </c>
      <c r="AY26" s="671">
        <v>0</v>
      </c>
      <c r="AZ26" s="671">
        <v>0</v>
      </c>
      <c r="BA26" s="671">
        <v>0</v>
      </c>
      <c r="BB26" s="671">
        <v>0</v>
      </c>
      <c r="BC26" s="671">
        <v>28381</v>
      </c>
      <c r="BD26" s="671">
        <v>1363591</v>
      </c>
      <c r="BE26" s="522">
        <f>'TIỀN-MẪU 3.THA-CĐ'!BC26+'TIỀN-MẪU 4.THA-TĐ'!BG25-'TIỀN THEO ĐT-MẪU5'!AU26</f>
        <v>0</v>
      </c>
      <c r="BF26" s="481">
        <f t="shared" si="32"/>
        <v>21333022</v>
      </c>
      <c r="BG26" s="480">
        <f t="shared" si="33"/>
        <v>38924</v>
      </c>
      <c r="BH26" s="504">
        <v>15724</v>
      </c>
      <c r="BI26" s="504">
        <v>0</v>
      </c>
      <c r="BJ26" s="505">
        <v>0</v>
      </c>
      <c r="BK26" s="505">
        <v>23200</v>
      </c>
      <c r="BL26" s="505">
        <v>0</v>
      </c>
      <c r="BM26" s="505">
        <v>0</v>
      </c>
      <c r="BN26" s="505">
        <v>1888608</v>
      </c>
      <c r="BO26" s="505">
        <v>19405490</v>
      </c>
      <c r="BP26" s="522">
        <f>'TIỀN-MẪU 3.THA-CĐ'!BP26+'TIỀN-MẪU 4.THA-TĐ'!BU25-'TIỀN THEO ĐT-MẪU5'!BF26</f>
        <v>0</v>
      </c>
      <c r="BQ26" s="481">
        <f t="shared" si="34"/>
        <v>619746834</v>
      </c>
      <c r="BR26" s="480">
        <f t="shared" si="35"/>
        <v>0</v>
      </c>
      <c r="BS26" s="660">
        <v>0</v>
      </c>
      <c r="BT26" s="660">
        <v>0</v>
      </c>
      <c r="BU26" s="661">
        <v>0</v>
      </c>
      <c r="BV26" s="661">
        <v>0</v>
      </c>
      <c r="BW26" s="661">
        <v>0</v>
      </c>
      <c r="BX26" s="661">
        <v>0</v>
      </c>
      <c r="BY26" s="661">
        <v>618404380</v>
      </c>
      <c r="BZ26" s="661">
        <v>1342454</v>
      </c>
      <c r="CA26" s="522">
        <f>'TIỀN-MẪU 3.THA-CĐ'!CC26+'TIỀN-MẪU 4.THA-TĐ'!CI25-'TIỀN THEO ĐT-MẪU5'!BQ26</f>
        <v>0</v>
      </c>
      <c r="CB26" s="481">
        <f t="shared" si="36"/>
        <v>0</v>
      </c>
      <c r="CC26" s="480">
        <f t="shared" si="37"/>
        <v>0</v>
      </c>
      <c r="CD26" s="654">
        <v>0</v>
      </c>
      <c r="CE26" s="654">
        <v>0</v>
      </c>
      <c r="CF26" s="655">
        <v>0</v>
      </c>
      <c r="CG26" s="655">
        <v>0</v>
      </c>
      <c r="CH26" s="655">
        <v>0</v>
      </c>
      <c r="CI26" s="655">
        <v>0</v>
      </c>
      <c r="CJ26" s="655">
        <v>0</v>
      </c>
      <c r="CK26" s="655">
        <v>0</v>
      </c>
      <c r="CL26" s="522">
        <f>'TIỀN-MẪU 3.THA-CĐ'!CP26+'TIỀN-MẪU 4.THA-TĐ'!CW25-'TIỀN THEO ĐT-MẪU5'!CB26</f>
        <v>0</v>
      </c>
      <c r="CM26" s="481">
        <f t="shared" si="38"/>
        <v>48174359</v>
      </c>
      <c r="CN26" s="480">
        <f t="shared" si="39"/>
        <v>0</v>
      </c>
      <c r="CO26" s="660">
        <v>0</v>
      </c>
      <c r="CP26" s="660">
        <v>0</v>
      </c>
      <c r="CQ26" s="661">
        <v>0</v>
      </c>
      <c r="CR26" s="661">
        <v>0</v>
      </c>
      <c r="CS26" s="661">
        <v>0</v>
      </c>
      <c r="CT26" s="661">
        <v>0</v>
      </c>
      <c r="CU26" s="661">
        <v>48049479</v>
      </c>
      <c r="CV26" s="661">
        <v>124880</v>
      </c>
      <c r="CW26" s="522">
        <f>'TIỀN-MẪU 3.THA-CĐ'!DC26+'TIỀN-MẪU 4.THA-TĐ'!DK25-'TIỀN THEO ĐT-MẪU5'!CM26</f>
        <v>0</v>
      </c>
      <c r="CX26" s="481">
        <f t="shared" si="40"/>
        <v>6615015</v>
      </c>
      <c r="CY26" s="480">
        <f t="shared" si="41"/>
        <v>430795</v>
      </c>
      <c r="CZ26" s="666">
        <v>127051</v>
      </c>
      <c r="DA26" s="666">
        <v>0</v>
      </c>
      <c r="DB26" s="667">
        <v>300634</v>
      </c>
      <c r="DC26" s="667">
        <v>3110</v>
      </c>
      <c r="DD26" s="667">
        <v>0</v>
      </c>
      <c r="DE26" s="667">
        <v>0</v>
      </c>
      <c r="DF26" s="667">
        <v>5777284</v>
      </c>
      <c r="DG26" s="667">
        <v>406936</v>
      </c>
      <c r="DH26" s="522">
        <f>'TIỀN-MẪU 3.THA-CĐ'!DP26+'TIỀN-MẪU 4.THA-TĐ'!DY25-'TIỀN THEO ĐT-MẪU5'!CX26</f>
        <v>0</v>
      </c>
      <c r="DI26" s="481">
        <f t="shared" si="42"/>
        <v>2534781</v>
      </c>
      <c r="DJ26" s="480">
        <f t="shared" si="43"/>
        <v>270383</v>
      </c>
      <c r="DK26" s="496">
        <v>242241</v>
      </c>
      <c r="DL26" s="496">
        <v>0</v>
      </c>
      <c r="DM26" s="497">
        <v>28142</v>
      </c>
      <c r="DN26" s="497">
        <v>0</v>
      </c>
      <c r="DO26" s="497">
        <v>0</v>
      </c>
      <c r="DP26" s="497">
        <v>0</v>
      </c>
      <c r="DQ26" s="497">
        <v>2114857</v>
      </c>
      <c r="DR26" s="497">
        <v>149541</v>
      </c>
      <c r="DS26" s="522">
        <f>'TIỀN-MẪU 3.THA-CĐ'!EC26+'TIỀN-MẪU 4.THA-TĐ'!EM25-'TIỀN THEO ĐT-MẪU5'!DI26</f>
        <v>0</v>
      </c>
      <c r="DT26" s="481">
        <f t="shared" si="44"/>
        <v>0</v>
      </c>
      <c r="DU26" s="480">
        <f t="shared" si="45"/>
        <v>0</v>
      </c>
      <c r="DV26" s="510">
        <v>0</v>
      </c>
      <c r="DW26" s="510">
        <v>0</v>
      </c>
      <c r="DX26" s="511">
        <v>0</v>
      </c>
      <c r="DY26" s="511">
        <v>0</v>
      </c>
      <c r="DZ26" s="511">
        <v>0</v>
      </c>
      <c r="EA26" s="511">
        <v>0</v>
      </c>
      <c r="EB26" s="511">
        <v>0</v>
      </c>
      <c r="EC26" s="511">
        <v>0</v>
      </c>
      <c r="ED26" s="522">
        <f>'TIỀN-MẪU 3.THA-CĐ'!EP26+'TIỀN-MẪU 4.THA-TĐ'!FA25-'TIỀN THEO ĐT-MẪU5'!DT26</f>
        <v>0</v>
      </c>
      <c r="EE26" s="481">
        <f t="shared" si="46"/>
        <v>0</v>
      </c>
      <c r="EF26" s="480">
        <f t="shared" si="47"/>
        <v>0</v>
      </c>
      <c r="EG26" s="504">
        <v>0</v>
      </c>
      <c r="EH26" s="504">
        <v>0</v>
      </c>
      <c r="EI26" s="505">
        <v>0</v>
      </c>
      <c r="EJ26" s="505">
        <v>0</v>
      </c>
      <c r="EK26" s="505">
        <v>0</v>
      </c>
      <c r="EL26" s="505">
        <v>0</v>
      </c>
      <c r="EM26" s="505">
        <v>0</v>
      </c>
      <c r="EN26" s="505">
        <v>0</v>
      </c>
      <c r="EO26" s="522">
        <f>'TIỀN-MẪU 3.THA-CĐ'!FC26+'TIỀN-MẪU 4.THA-TĐ'!FO25-'TIỀN THEO ĐT-MẪU5'!EE26</f>
        <v>0</v>
      </c>
      <c r="EP26" s="481">
        <f t="shared" si="48"/>
        <v>0</v>
      </c>
      <c r="EQ26" s="480">
        <f t="shared" si="49"/>
        <v>0</v>
      </c>
      <c r="ER26" s="500"/>
      <c r="ES26" s="500"/>
      <c r="ET26" s="501"/>
      <c r="EU26" s="501"/>
      <c r="EV26" s="501"/>
      <c r="EW26" s="501"/>
      <c r="EX26" s="501"/>
      <c r="EY26" s="501"/>
      <c r="EZ26" s="522">
        <f>'TIỀN-MẪU 3.THA-CĐ'!FP26+'TIỀN-MẪU 4.THA-TĐ'!GC25-'TIỀN THEO ĐT-MẪU5'!EP26</f>
        <v>0</v>
      </c>
      <c r="FA26" s="481">
        <f t="shared" si="50"/>
        <v>0</v>
      </c>
      <c r="FB26" s="480">
        <f t="shared" si="51"/>
        <v>0</v>
      </c>
      <c r="FC26" s="504"/>
      <c r="FD26" s="504"/>
      <c r="FE26" s="505"/>
      <c r="FF26" s="505"/>
      <c r="FG26" s="505"/>
      <c r="FH26" s="505"/>
      <c r="FI26" s="505"/>
      <c r="FJ26" s="505"/>
      <c r="FK26" s="522">
        <f>'TIỀN-MẪU 3.THA-CĐ'!GC26+'TIỀN-MẪU 4.THA-TĐ'!GQ25-'TIỀN THEO ĐT-MẪU5'!FA26</f>
        <v>0</v>
      </c>
      <c r="FL26" s="481">
        <f t="shared" si="52"/>
        <v>0</v>
      </c>
      <c r="FM26" s="480">
        <f t="shared" si="53"/>
        <v>0</v>
      </c>
      <c r="FN26" s="504"/>
      <c r="FO26" s="504"/>
      <c r="FP26" s="505"/>
      <c r="FQ26" s="505"/>
      <c r="FR26" s="505"/>
      <c r="FS26" s="505"/>
      <c r="FT26" s="505"/>
      <c r="FU26" s="505"/>
      <c r="FV26" s="522">
        <f>'TIỀN-MẪU 3.THA-CĐ'!GP26+'TIỀN-MẪU 4.THA-TĐ'!HE25-'TIỀN THEO ĐT-MẪU5'!FL26</f>
        <v>0</v>
      </c>
      <c r="FW26" s="481">
        <f t="shared" si="54"/>
        <v>0</v>
      </c>
      <c r="FX26" s="480">
        <f t="shared" si="55"/>
        <v>0</v>
      </c>
      <c r="FY26" s="510"/>
      <c r="FZ26" s="510"/>
      <c r="GA26" s="511"/>
      <c r="GB26" s="511"/>
      <c r="GC26" s="511"/>
      <c r="GD26" s="511"/>
      <c r="GE26" s="511"/>
      <c r="GF26" s="511"/>
      <c r="GG26" s="522">
        <f>'TIỀN-MẪU 3.THA-CĐ'!HC26+'TIỀN-MẪU 4.THA-TĐ'!HS25-'TIỀN THEO ĐT-MẪU5'!FW26</f>
        <v>0</v>
      </c>
    </row>
    <row r="27" spans="1:189" s="493" customFormat="1" ht="31.5" customHeight="1">
      <c r="A27" s="490" t="s">
        <v>64</v>
      </c>
      <c r="B27" s="491" t="s">
        <v>319</v>
      </c>
      <c r="C27" s="492">
        <f>(C18+C19+C20)/C17*100</f>
        <v>13.919238439070018</v>
      </c>
      <c r="D27" s="492">
        <f aca="true" t="shared" si="92" ref="D27:BO27">(D18+D19+D20)/D17*100</f>
        <v>22.50652763962751</v>
      </c>
      <c r="E27" s="492">
        <f t="shared" si="92"/>
        <v>18.61293913760598</v>
      </c>
      <c r="F27" s="492">
        <f t="shared" si="92"/>
        <v>100</v>
      </c>
      <c r="G27" s="492">
        <f t="shared" si="92"/>
        <v>0.7016330809138516</v>
      </c>
      <c r="H27" s="492">
        <f t="shared" si="92"/>
        <v>95.7343343428742</v>
      </c>
      <c r="I27" s="492" t="e">
        <f t="shared" si="92"/>
        <v>#DIV/0!</v>
      </c>
      <c r="J27" s="492">
        <f t="shared" si="92"/>
        <v>93.76842295194028</v>
      </c>
      <c r="K27" s="492">
        <f t="shared" si="92"/>
        <v>15.700873133886468</v>
      </c>
      <c r="L27" s="492">
        <f t="shared" si="92"/>
        <v>5.5078821780325</v>
      </c>
      <c r="M27" s="492"/>
      <c r="N27" s="492">
        <f t="shared" si="92"/>
        <v>0.5367287006785358</v>
      </c>
      <c r="O27" s="492">
        <f t="shared" si="92"/>
        <v>100</v>
      </c>
      <c r="P27" s="492">
        <f t="shared" si="92"/>
        <v>100</v>
      </c>
      <c r="Q27" s="492" t="e">
        <f t="shared" si="92"/>
        <v>#DIV/0!</v>
      </c>
      <c r="R27" s="492" t="e">
        <f t="shared" si="92"/>
        <v>#DIV/0!</v>
      </c>
      <c r="S27" s="492" t="e">
        <f t="shared" si="92"/>
        <v>#DIV/0!</v>
      </c>
      <c r="T27" s="492" t="e">
        <f t="shared" si="92"/>
        <v>#DIV/0!</v>
      </c>
      <c r="U27" s="492">
        <f t="shared" si="92"/>
        <v>100</v>
      </c>
      <c r="V27" s="492">
        <f t="shared" si="92"/>
        <v>0.1540113356107731</v>
      </c>
      <c r="W27" s="492">
        <f t="shared" si="92"/>
        <v>0</v>
      </c>
      <c r="X27" s="523"/>
      <c r="Y27" s="492">
        <f t="shared" si="92"/>
        <v>40.581575151200305</v>
      </c>
      <c r="Z27" s="492">
        <f t="shared" si="92"/>
        <v>14.51029727882396</v>
      </c>
      <c r="AA27" s="492">
        <f t="shared" si="92"/>
        <v>54.90049098609497</v>
      </c>
      <c r="AB27" s="492" t="e">
        <f t="shared" si="92"/>
        <v>#DIV/0!</v>
      </c>
      <c r="AC27" s="492">
        <f t="shared" si="92"/>
        <v>0</v>
      </c>
      <c r="AD27" s="492" t="e">
        <f t="shared" si="92"/>
        <v>#DIV/0!</v>
      </c>
      <c r="AE27" s="492" t="e">
        <f t="shared" si="92"/>
        <v>#DIV/0!</v>
      </c>
      <c r="AF27" s="492">
        <f t="shared" si="92"/>
        <v>0</v>
      </c>
      <c r="AG27" s="492" t="s">
        <v>509</v>
      </c>
      <c r="AH27" s="492">
        <f t="shared" si="92"/>
        <v>36.01940240248357</v>
      </c>
      <c r="AI27" s="523"/>
      <c r="AJ27" s="492">
        <f t="shared" si="92"/>
        <v>25.644749827238645</v>
      </c>
      <c r="AK27" s="492">
        <f t="shared" si="92"/>
        <v>0</v>
      </c>
      <c r="AL27" s="492">
        <f t="shared" si="92"/>
        <v>0</v>
      </c>
      <c r="AM27" s="492" t="e">
        <f t="shared" si="92"/>
        <v>#DIV/0!</v>
      </c>
      <c r="AN27" s="492" t="e">
        <f t="shared" si="92"/>
        <v>#DIV/0!</v>
      </c>
      <c r="AO27" s="492" t="e">
        <f t="shared" si="92"/>
        <v>#DIV/0!</v>
      </c>
      <c r="AP27" s="492" t="e">
        <f t="shared" si="92"/>
        <v>#DIV/0!</v>
      </c>
      <c r="AQ27" s="492" t="e">
        <f t="shared" si="92"/>
        <v>#DIV/0!</v>
      </c>
      <c r="AR27" s="492">
        <f t="shared" si="92"/>
        <v>26.07277415136394</v>
      </c>
      <c r="AS27" s="492">
        <f t="shared" si="92"/>
        <v>0</v>
      </c>
      <c r="AT27" s="523"/>
      <c r="AU27" s="492">
        <f t="shared" si="92"/>
        <v>0.0563207178557016</v>
      </c>
      <c r="AV27" s="492">
        <f t="shared" si="92"/>
        <v>0.10087648212771366</v>
      </c>
      <c r="AW27" s="492">
        <f t="shared" si="92"/>
        <v>0.10087648212771366</v>
      </c>
      <c r="AX27" s="492" t="e">
        <f t="shared" si="92"/>
        <v>#DIV/0!</v>
      </c>
      <c r="AY27" s="492" t="e">
        <f t="shared" si="92"/>
        <v>#DIV/0!</v>
      </c>
      <c r="AZ27" s="492" t="e">
        <f t="shared" si="92"/>
        <v>#DIV/0!</v>
      </c>
      <c r="BA27" s="492" t="e">
        <f t="shared" si="92"/>
        <v>#DIV/0!</v>
      </c>
      <c r="BB27" s="492" t="e">
        <f t="shared" si="92"/>
        <v>#DIV/0!</v>
      </c>
      <c r="BC27" s="492">
        <f t="shared" si="92"/>
        <v>0.014792140229160658</v>
      </c>
      <c r="BD27" s="492">
        <f t="shared" si="92"/>
        <v>0.12300210561049149</v>
      </c>
      <c r="BE27" s="523"/>
      <c r="BF27" s="492">
        <f t="shared" si="92"/>
        <v>47.104827404087324</v>
      </c>
      <c r="BG27" s="492">
        <f t="shared" si="92"/>
        <v>24.72945487291754</v>
      </c>
      <c r="BH27" s="492">
        <f t="shared" si="92"/>
        <v>24.72945487291754</v>
      </c>
      <c r="BI27" s="492" t="e">
        <f t="shared" si="92"/>
        <v>#DIV/0!</v>
      </c>
      <c r="BJ27" s="492" t="e">
        <f t="shared" si="92"/>
        <v>#DIV/0!</v>
      </c>
      <c r="BK27" s="492" t="e">
        <f t="shared" si="92"/>
        <v>#DIV/0!</v>
      </c>
      <c r="BL27" s="492" t="e">
        <f t="shared" si="92"/>
        <v>#DIV/0!</v>
      </c>
      <c r="BM27" s="492" t="e">
        <f t="shared" si="92"/>
        <v>#DIV/0!</v>
      </c>
      <c r="BN27" s="492">
        <f t="shared" si="92"/>
        <v>58.27489149949891</v>
      </c>
      <c r="BO27" s="492">
        <f t="shared" si="92"/>
        <v>9.248228673089361</v>
      </c>
      <c r="BP27" s="523"/>
      <c r="BQ27" s="492">
        <f aca="true" t="shared" si="93" ref="BQ27:EA27">(BQ18+BQ19+BQ20)/BQ17*100</f>
        <v>71.51467673971055</v>
      </c>
      <c r="BR27" s="492">
        <f t="shared" si="93"/>
        <v>100</v>
      </c>
      <c r="BS27" s="492">
        <f t="shared" si="93"/>
        <v>100</v>
      </c>
      <c r="BT27" s="492" t="e">
        <f t="shared" si="93"/>
        <v>#DIV/0!</v>
      </c>
      <c r="BU27" s="492" t="e">
        <f t="shared" si="93"/>
        <v>#DIV/0!</v>
      </c>
      <c r="BV27" s="492" t="e">
        <f t="shared" si="93"/>
        <v>#DIV/0!</v>
      </c>
      <c r="BW27" s="492" t="e">
        <f t="shared" si="93"/>
        <v>#DIV/0!</v>
      </c>
      <c r="BX27" s="492" t="e">
        <f t="shared" si="93"/>
        <v>#DIV/0!</v>
      </c>
      <c r="BY27" s="492">
        <f t="shared" si="93"/>
        <v>60.45389426664367</v>
      </c>
      <c r="BZ27" s="492">
        <f t="shared" si="93"/>
        <v>96.85751183814033</v>
      </c>
      <c r="CA27" s="523"/>
      <c r="CB27" s="492">
        <f t="shared" si="93"/>
        <v>100</v>
      </c>
      <c r="CC27" s="492">
        <f t="shared" si="93"/>
        <v>100</v>
      </c>
      <c r="CD27" s="674">
        <f t="shared" si="93"/>
        <v>100</v>
      </c>
      <c r="CE27" s="674" t="e">
        <f t="shared" si="93"/>
        <v>#DIV/0!</v>
      </c>
      <c r="CF27" s="674" t="e">
        <f t="shared" si="93"/>
        <v>#DIV/0!</v>
      </c>
      <c r="CG27" s="674" t="e">
        <f t="shared" si="93"/>
        <v>#DIV/0!</v>
      </c>
      <c r="CH27" s="674" t="e">
        <f t="shared" si="93"/>
        <v>#DIV/0!</v>
      </c>
      <c r="CI27" s="674">
        <f t="shared" si="93"/>
        <v>100</v>
      </c>
      <c r="CJ27" s="674" t="e">
        <f t="shared" si="93"/>
        <v>#DIV/0!</v>
      </c>
      <c r="CK27" s="674" t="e">
        <f t="shared" si="93"/>
        <v>#DIV/0!</v>
      </c>
      <c r="CL27" s="523"/>
      <c r="CM27" s="492">
        <f t="shared" si="93"/>
        <v>34.725038556072015</v>
      </c>
      <c r="CN27" s="492">
        <f t="shared" si="93"/>
        <v>29.057067384545636</v>
      </c>
      <c r="CO27" s="492">
        <f t="shared" si="93"/>
        <v>25.988364114025803</v>
      </c>
      <c r="CP27" s="492" t="e">
        <f t="shared" si="93"/>
        <v>#DIV/0!</v>
      </c>
      <c r="CQ27" s="492" t="e">
        <f t="shared" si="93"/>
        <v>#DIV/0!</v>
      </c>
      <c r="CR27" s="492" t="e">
        <f t="shared" si="93"/>
        <v>#DIV/0!</v>
      </c>
      <c r="CS27" s="492" t="e">
        <f t="shared" si="93"/>
        <v>#DIV/0!</v>
      </c>
      <c r="CT27" s="492">
        <f t="shared" si="93"/>
        <v>100</v>
      </c>
      <c r="CU27" s="492">
        <f t="shared" si="93"/>
        <v>35.83793396749036</v>
      </c>
      <c r="CV27" s="492">
        <f t="shared" si="93"/>
        <v>19.710529536530622</v>
      </c>
      <c r="CW27" s="523"/>
      <c r="CX27" s="492">
        <f t="shared" si="93"/>
        <v>12.046242466438152</v>
      </c>
      <c r="CY27" s="492">
        <f t="shared" si="93"/>
        <v>52.5442293347266</v>
      </c>
      <c r="CZ27" s="492">
        <f t="shared" si="93"/>
        <v>52.954237626840154</v>
      </c>
      <c r="DA27" s="492" t="e">
        <f>(DA18+DA19+DA20)/DA17*100</f>
        <v>#DIV/0!</v>
      </c>
      <c r="DB27" s="492">
        <f t="shared" si="93"/>
        <v>0</v>
      </c>
      <c r="DC27" s="492" t="e">
        <f t="shared" si="93"/>
        <v>#DIV/0!</v>
      </c>
      <c r="DD27" s="492" t="e">
        <f t="shared" si="93"/>
        <v>#DIV/0!</v>
      </c>
      <c r="DE27" s="492" t="e">
        <f t="shared" si="93"/>
        <v>#DIV/0!</v>
      </c>
      <c r="DF27" s="492">
        <f t="shared" si="93"/>
        <v>3.3838392192387055</v>
      </c>
      <c r="DG27" s="492">
        <f t="shared" si="93"/>
        <v>45.58839052143648</v>
      </c>
      <c r="DH27" s="523"/>
      <c r="DI27" s="492">
        <f t="shared" si="93"/>
        <v>31.156770462360573</v>
      </c>
      <c r="DJ27" s="492">
        <f t="shared" si="93"/>
        <v>47.97853453841188</v>
      </c>
      <c r="DK27" s="492">
        <f t="shared" si="93"/>
        <v>28.58918380106108</v>
      </c>
      <c r="DL27" s="492">
        <f t="shared" si="93"/>
        <v>100</v>
      </c>
      <c r="DM27" s="492">
        <f t="shared" si="93"/>
        <v>100</v>
      </c>
      <c r="DN27" s="492">
        <f t="shared" si="93"/>
        <v>93.68806412926844</v>
      </c>
      <c r="DO27" s="492" t="e">
        <f t="shared" si="93"/>
        <v>#DIV/0!</v>
      </c>
      <c r="DP27" s="492">
        <f t="shared" si="93"/>
        <v>80.37528208995187</v>
      </c>
      <c r="DQ27" s="492">
        <f t="shared" si="93"/>
        <v>0</v>
      </c>
      <c r="DR27" s="492">
        <f t="shared" si="93"/>
        <v>42.97983991330937</v>
      </c>
      <c r="DS27" s="523"/>
      <c r="DT27" s="492">
        <f t="shared" si="93"/>
        <v>100</v>
      </c>
      <c r="DU27" s="492">
        <f t="shared" si="93"/>
        <v>100</v>
      </c>
      <c r="DV27" s="492">
        <f t="shared" si="93"/>
        <v>100</v>
      </c>
      <c r="DW27" s="492" t="e">
        <f t="shared" si="93"/>
        <v>#DIV/0!</v>
      </c>
      <c r="DX27" s="492" t="e">
        <f t="shared" si="93"/>
        <v>#DIV/0!</v>
      </c>
      <c r="DY27" s="492">
        <f t="shared" si="93"/>
        <v>100</v>
      </c>
      <c r="DZ27" s="492" t="e">
        <f t="shared" si="93"/>
        <v>#DIV/0!</v>
      </c>
      <c r="EA27" s="492">
        <f t="shared" si="93"/>
        <v>100</v>
      </c>
      <c r="EB27" s="492" t="e">
        <f aca="true" t="shared" si="94" ref="EB27:GF27">(EB18+EB19+EB20)/EB17*100</f>
        <v>#DIV/0!</v>
      </c>
      <c r="EC27" s="492">
        <f t="shared" si="94"/>
        <v>100</v>
      </c>
      <c r="ED27" s="523"/>
      <c r="EE27" s="492">
        <f t="shared" si="94"/>
        <v>2.274180449147035</v>
      </c>
      <c r="EF27" s="492">
        <f t="shared" si="94"/>
        <v>0.00026693128454674737</v>
      </c>
      <c r="EG27" s="492">
        <f t="shared" si="94"/>
        <v>0</v>
      </c>
      <c r="EH27" s="492" t="e">
        <f t="shared" si="94"/>
        <v>#DIV/0!</v>
      </c>
      <c r="EI27" s="492" t="e">
        <f t="shared" si="94"/>
        <v>#DIV/0!</v>
      </c>
      <c r="EJ27" s="492" t="e">
        <f t="shared" si="94"/>
        <v>#DIV/0!</v>
      </c>
      <c r="EK27" s="492" t="e">
        <f t="shared" si="94"/>
        <v>#DIV/0!</v>
      </c>
      <c r="EL27" s="492">
        <f t="shared" si="94"/>
        <v>80</v>
      </c>
      <c r="EM27" s="492">
        <f t="shared" si="94"/>
        <v>2.398680286318782</v>
      </c>
      <c r="EN27" s="492">
        <f t="shared" si="94"/>
        <v>1.0733120412892407</v>
      </c>
      <c r="EO27" s="523"/>
      <c r="EP27" s="492" t="e">
        <f t="shared" si="94"/>
        <v>#DIV/0!</v>
      </c>
      <c r="EQ27" s="492" t="e">
        <f t="shared" si="94"/>
        <v>#DIV/0!</v>
      </c>
      <c r="ER27" s="492" t="e">
        <f t="shared" si="94"/>
        <v>#DIV/0!</v>
      </c>
      <c r="ES27" s="492" t="e">
        <f t="shared" si="94"/>
        <v>#DIV/0!</v>
      </c>
      <c r="ET27" s="492" t="e">
        <f t="shared" si="94"/>
        <v>#DIV/0!</v>
      </c>
      <c r="EU27" s="492" t="e">
        <f t="shared" si="94"/>
        <v>#DIV/0!</v>
      </c>
      <c r="EV27" s="492" t="e">
        <f t="shared" si="94"/>
        <v>#DIV/0!</v>
      </c>
      <c r="EW27" s="492" t="e">
        <f t="shared" si="94"/>
        <v>#DIV/0!</v>
      </c>
      <c r="EX27" s="492" t="e">
        <f t="shared" si="94"/>
        <v>#DIV/0!</v>
      </c>
      <c r="EY27" s="492" t="e">
        <f t="shared" si="94"/>
        <v>#DIV/0!</v>
      </c>
      <c r="EZ27" s="523"/>
      <c r="FA27" s="492" t="e">
        <f t="shared" si="94"/>
        <v>#DIV/0!</v>
      </c>
      <c r="FB27" s="492" t="e">
        <f t="shared" si="94"/>
        <v>#DIV/0!</v>
      </c>
      <c r="FC27" s="492" t="e">
        <f t="shared" si="94"/>
        <v>#DIV/0!</v>
      </c>
      <c r="FD27" s="492" t="e">
        <f t="shared" si="94"/>
        <v>#DIV/0!</v>
      </c>
      <c r="FE27" s="492" t="e">
        <f t="shared" si="94"/>
        <v>#DIV/0!</v>
      </c>
      <c r="FF27" s="492" t="e">
        <f t="shared" si="94"/>
        <v>#DIV/0!</v>
      </c>
      <c r="FG27" s="492" t="e">
        <f t="shared" si="94"/>
        <v>#DIV/0!</v>
      </c>
      <c r="FH27" s="492" t="e">
        <f t="shared" si="94"/>
        <v>#DIV/0!</v>
      </c>
      <c r="FI27" s="492" t="e">
        <f t="shared" si="94"/>
        <v>#DIV/0!</v>
      </c>
      <c r="FJ27" s="492" t="e">
        <f t="shared" si="94"/>
        <v>#DIV/0!</v>
      </c>
      <c r="FK27" s="523"/>
      <c r="FL27" s="492" t="e">
        <f t="shared" si="94"/>
        <v>#DIV/0!</v>
      </c>
      <c r="FM27" s="492" t="e">
        <f t="shared" si="94"/>
        <v>#DIV/0!</v>
      </c>
      <c r="FN27" s="492" t="e">
        <f t="shared" si="94"/>
        <v>#DIV/0!</v>
      </c>
      <c r="FO27" s="492" t="e">
        <f t="shared" si="94"/>
        <v>#DIV/0!</v>
      </c>
      <c r="FP27" s="492" t="e">
        <f t="shared" si="94"/>
        <v>#DIV/0!</v>
      </c>
      <c r="FQ27" s="492" t="e">
        <f t="shared" si="94"/>
        <v>#DIV/0!</v>
      </c>
      <c r="FR27" s="492" t="e">
        <f t="shared" si="94"/>
        <v>#DIV/0!</v>
      </c>
      <c r="FS27" s="492" t="e">
        <f t="shared" si="94"/>
        <v>#DIV/0!</v>
      </c>
      <c r="FT27" s="492" t="e">
        <f t="shared" si="94"/>
        <v>#DIV/0!</v>
      </c>
      <c r="FU27" s="492" t="e">
        <f t="shared" si="94"/>
        <v>#DIV/0!</v>
      </c>
      <c r="FV27" s="523"/>
      <c r="FW27" s="492" t="e">
        <f t="shared" si="94"/>
        <v>#DIV/0!</v>
      </c>
      <c r="FX27" s="492" t="e">
        <f t="shared" si="94"/>
        <v>#DIV/0!</v>
      </c>
      <c r="FY27" s="492" t="e">
        <f t="shared" si="94"/>
        <v>#DIV/0!</v>
      </c>
      <c r="FZ27" s="492" t="e">
        <f t="shared" si="94"/>
        <v>#DIV/0!</v>
      </c>
      <c r="GA27" s="492" t="e">
        <f t="shared" si="94"/>
        <v>#DIV/0!</v>
      </c>
      <c r="GB27" s="492" t="e">
        <f t="shared" si="94"/>
        <v>#DIV/0!</v>
      </c>
      <c r="GC27" s="492" t="e">
        <f t="shared" si="94"/>
        <v>#DIV/0!</v>
      </c>
      <c r="GD27" s="492" t="e">
        <f t="shared" si="94"/>
        <v>#DIV/0!</v>
      </c>
      <c r="GE27" s="492" t="e">
        <f t="shared" si="94"/>
        <v>#DIV/0!</v>
      </c>
      <c r="GF27" s="492" t="e">
        <f t="shared" si="94"/>
        <v>#DIV/0!</v>
      </c>
      <c r="GG27" s="523"/>
    </row>
    <row r="28" spans="1:189" s="124" customFormat="1" ht="33" customHeight="1">
      <c r="A28" s="123"/>
      <c r="B28" s="1077" t="str">
        <f>'Khai báo'!C7</f>
        <v>Long An, ngày  29  tháng  06  năm 2018</v>
      </c>
      <c r="C28" s="1077"/>
      <c r="D28" s="1077"/>
      <c r="E28" s="133"/>
      <c r="F28" s="133"/>
      <c r="G28" s="1076" t="str">
        <f>B28</f>
        <v>Long An, ngày  29  tháng  06  năm 2018</v>
      </c>
      <c r="H28" s="1076"/>
      <c r="I28" s="1076"/>
      <c r="J28" s="1076"/>
      <c r="K28" s="1076"/>
      <c r="L28" s="1076"/>
      <c r="M28" s="462"/>
      <c r="N28" s="123"/>
      <c r="O28" s="123"/>
      <c r="P28" s="123"/>
      <c r="Q28" s="123"/>
      <c r="R28" s="123"/>
      <c r="X28" s="524"/>
      <c r="AI28" s="524"/>
      <c r="AT28" s="524"/>
      <c r="BE28" s="524"/>
      <c r="BP28" s="524"/>
      <c r="CA28" s="524"/>
      <c r="CL28" s="524"/>
      <c r="CW28" s="524"/>
      <c r="DH28" s="524"/>
      <c r="DS28" s="524"/>
      <c r="ED28" s="524"/>
      <c r="EO28" s="524"/>
      <c r="EZ28" s="524"/>
      <c r="FK28" s="524"/>
      <c r="FV28" s="524"/>
      <c r="GG28" s="524"/>
    </row>
    <row r="29" spans="1:12" ht="22.5" customHeight="1">
      <c r="A29" s="351"/>
      <c r="B29" s="1067" t="s">
        <v>4</v>
      </c>
      <c r="C29" s="1067"/>
      <c r="D29" s="1067"/>
      <c r="E29" s="457"/>
      <c r="F29" s="457"/>
      <c r="G29" s="1071" t="str">
        <f>'Khai báo'!C8</f>
        <v>CỤC TRƯỞNG</v>
      </c>
      <c r="H29" s="1071"/>
      <c r="I29" s="1071"/>
      <c r="J29" s="1071"/>
      <c r="K29" s="1071"/>
      <c r="L29" s="1071"/>
    </row>
    <row r="30" spans="1:16" ht="15" customHeight="1">
      <c r="A30" s="351"/>
      <c r="B30" s="1072"/>
      <c r="C30" s="1072"/>
      <c r="D30" s="458"/>
      <c r="E30" s="458"/>
      <c r="F30" s="457"/>
      <c r="G30" s="1075"/>
      <c r="H30" s="1075"/>
      <c r="I30" s="1075"/>
      <c r="J30" s="1075"/>
      <c r="K30" s="1075"/>
      <c r="L30" s="1075"/>
      <c r="M30" s="464"/>
      <c r="N30" s="459"/>
      <c r="O30" s="459"/>
      <c r="P30" s="459"/>
    </row>
    <row r="31" spans="1:12" ht="16.5">
      <c r="A31" s="351"/>
      <c r="B31" s="460"/>
      <c r="C31" s="433"/>
      <c r="D31" s="457"/>
      <c r="E31" s="457"/>
      <c r="F31" s="457"/>
      <c r="G31" s="461"/>
      <c r="H31" s="461"/>
      <c r="I31" s="461"/>
      <c r="J31" s="461"/>
      <c r="K31" s="461"/>
      <c r="L31" s="461"/>
    </row>
    <row r="32" ht="15.75">
      <c r="B32" s="460"/>
    </row>
    <row r="33" spans="2:12" ht="15.75">
      <c r="B33" s="1036" t="s">
        <v>368</v>
      </c>
      <c r="C33" s="1036"/>
      <c r="D33" s="1036"/>
      <c r="G33" s="1036" t="s">
        <v>334</v>
      </c>
      <c r="H33" s="1036"/>
      <c r="I33" s="1036"/>
      <c r="J33" s="1036"/>
      <c r="K33" s="1036"/>
      <c r="L33" s="1036"/>
    </row>
  </sheetData>
  <sheetProtection/>
  <mergeCells count="157">
    <mergeCell ref="G29:L29"/>
    <mergeCell ref="B30:C30"/>
    <mergeCell ref="C6:C9"/>
    <mergeCell ref="D8:D9"/>
    <mergeCell ref="A10:B10"/>
    <mergeCell ref="G30:L30"/>
    <mergeCell ref="G28:L28"/>
    <mergeCell ref="B28:D28"/>
    <mergeCell ref="B29:D29"/>
    <mergeCell ref="A1:B1"/>
    <mergeCell ref="A3:B3"/>
    <mergeCell ref="D1:J1"/>
    <mergeCell ref="K1:L1"/>
    <mergeCell ref="A2:C2"/>
    <mergeCell ref="D2:J2"/>
    <mergeCell ref="K2:L2"/>
    <mergeCell ref="D3:J3"/>
    <mergeCell ref="K3:L3"/>
    <mergeCell ref="K4:L4"/>
    <mergeCell ref="K5:L5"/>
    <mergeCell ref="A6:B9"/>
    <mergeCell ref="D6:L6"/>
    <mergeCell ref="D7:J7"/>
    <mergeCell ref="K7:K9"/>
    <mergeCell ref="L7:L9"/>
    <mergeCell ref="E8:J8"/>
    <mergeCell ref="N6:N9"/>
    <mergeCell ref="O6:W6"/>
    <mergeCell ref="O7:U7"/>
    <mergeCell ref="V7:V9"/>
    <mergeCell ref="W7:W9"/>
    <mergeCell ref="O8:O9"/>
    <mergeCell ref="P8:U8"/>
    <mergeCell ref="Y6:Y9"/>
    <mergeCell ref="Z6:AH6"/>
    <mergeCell ref="Z7:AF7"/>
    <mergeCell ref="AG7:AG9"/>
    <mergeCell ref="AH7:AH9"/>
    <mergeCell ref="Z8:Z9"/>
    <mergeCell ref="AA8:AF8"/>
    <mergeCell ref="AW8:BB8"/>
    <mergeCell ref="AJ6:AJ9"/>
    <mergeCell ref="AK6:AS6"/>
    <mergeCell ref="AK7:AQ7"/>
    <mergeCell ref="AR7:AR9"/>
    <mergeCell ref="AS7:AS9"/>
    <mergeCell ref="AK8:AK9"/>
    <mergeCell ref="AL8:AQ8"/>
    <mergeCell ref="BF6:BF9"/>
    <mergeCell ref="BG6:BO6"/>
    <mergeCell ref="BG7:BM7"/>
    <mergeCell ref="BN7:BN9"/>
    <mergeCell ref="BO7:BO9"/>
    <mergeCell ref="BG8:BG9"/>
    <mergeCell ref="BH8:BM8"/>
    <mergeCell ref="BQ6:BQ9"/>
    <mergeCell ref="BR6:BZ6"/>
    <mergeCell ref="BR7:BX7"/>
    <mergeCell ref="BY7:BY9"/>
    <mergeCell ref="BZ7:BZ9"/>
    <mergeCell ref="BR8:BR9"/>
    <mergeCell ref="BS8:BX8"/>
    <mergeCell ref="CB6:CB9"/>
    <mergeCell ref="CC6:CK6"/>
    <mergeCell ref="CC7:CI7"/>
    <mergeCell ref="CJ7:CJ9"/>
    <mergeCell ref="CK7:CK9"/>
    <mergeCell ref="CC8:CC9"/>
    <mergeCell ref="CD8:CI8"/>
    <mergeCell ref="CZ8:DE8"/>
    <mergeCell ref="CM6:CM9"/>
    <mergeCell ref="CN6:CV6"/>
    <mergeCell ref="CN7:CT7"/>
    <mergeCell ref="CU7:CU9"/>
    <mergeCell ref="CV7:CV9"/>
    <mergeCell ref="CN8:CN9"/>
    <mergeCell ref="CO8:CT8"/>
    <mergeCell ref="DQ7:DQ9"/>
    <mergeCell ref="DR7:DR9"/>
    <mergeCell ref="DJ8:DJ9"/>
    <mergeCell ref="DK8:DP8"/>
    <mergeCell ref="CX6:CX9"/>
    <mergeCell ref="CY6:DG6"/>
    <mergeCell ref="CY7:DE7"/>
    <mergeCell ref="DF7:DF9"/>
    <mergeCell ref="DG7:DG9"/>
    <mergeCell ref="CY8:CY9"/>
    <mergeCell ref="DT6:DT9"/>
    <mergeCell ref="DU6:EC6"/>
    <mergeCell ref="DU7:EA7"/>
    <mergeCell ref="EB7:EB9"/>
    <mergeCell ref="EC7:EC9"/>
    <mergeCell ref="DU8:DU9"/>
    <mergeCell ref="DV8:EA8"/>
    <mergeCell ref="EE6:EE9"/>
    <mergeCell ref="EF6:EN6"/>
    <mergeCell ref="EF7:EL7"/>
    <mergeCell ref="EM7:EM9"/>
    <mergeCell ref="EN7:EN9"/>
    <mergeCell ref="EF8:EF9"/>
    <mergeCell ref="EG8:EL8"/>
    <mergeCell ref="FJ7:FJ9"/>
    <mergeCell ref="FB8:FB9"/>
    <mergeCell ref="FC8:FH8"/>
    <mergeCell ref="EP6:EP9"/>
    <mergeCell ref="EQ6:EY6"/>
    <mergeCell ref="EQ7:EW7"/>
    <mergeCell ref="EX7:EX9"/>
    <mergeCell ref="EY7:EY9"/>
    <mergeCell ref="EQ8:EQ9"/>
    <mergeCell ref="ER8:EW8"/>
    <mergeCell ref="FX6:GF6"/>
    <mergeCell ref="FX7:GD7"/>
    <mergeCell ref="GE7:GE9"/>
    <mergeCell ref="GF7:GF9"/>
    <mergeCell ref="FX8:FX9"/>
    <mergeCell ref="FY8:GD8"/>
    <mergeCell ref="FM8:FM9"/>
    <mergeCell ref="FN8:FS8"/>
    <mergeCell ref="EO6:EO9"/>
    <mergeCell ref="ED6:ED9"/>
    <mergeCell ref="FW6:FW9"/>
    <mergeCell ref="FL6:FL9"/>
    <mergeCell ref="FA6:FA9"/>
    <mergeCell ref="FB6:FJ6"/>
    <mergeCell ref="FB7:FH7"/>
    <mergeCell ref="FI7:FI9"/>
    <mergeCell ref="DJ6:DR6"/>
    <mergeCell ref="DJ7:DP7"/>
    <mergeCell ref="FV6:FV9"/>
    <mergeCell ref="GG6:GG9"/>
    <mergeCell ref="FK6:FK9"/>
    <mergeCell ref="EZ6:EZ9"/>
    <mergeCell ref="FM6:FU6"/>
    <mergeCell ref="FM7:FS7"/>
    <mergeCell ref="FT7:FT9"/>
    <mergeCell ref="FU7:FU9"/>
    <mergeCell ref="BD7:BD9"/>
    <mergeCell ref="AV8:AV9"/>
    <mergeCell ref="M6:M9"/>
    <mergeCell ref="DS6:DS9"/>
    <mergeCell ref="DH6:DH9"/>
    <mergeCell ref="CW6:CW9"/>
    <mergeCell ref="CL6:CL9"/>
    <mergeCell ref="CA6:CA9"/>
    <mergeCell ref="BP6:BP9"/>
    <mergeCell ref="DI6:DI9"/>
    <mergeCell ref="B33:D33"/>
    <mergeCell ref="G33:L33"/>
    <mergeCell ref="BE6:BE9"/>
    <mergeCell ref="AT6:AT9"/>
    <mergeCell ref="AI6:AI9"/>
    <mergeCell ref="X6:X9"/>
    <mergeCell ref="AU6:AU9"/>
    <mergeCell ref="AV6:BD6"/>
    <mergeCell ref="AV7:BB7"/>
    <mergeCell ref="BC7:BC9"/>
  </mergeCells>
  <printOptions/>
  <pageMargins left="0.25" right="0" top="0.2" bottom="0" header="0.2" footer="0.2"/>
  <pageSetup horizontalDpi="600" verticalDpi="600" orientation="landscape" paperSize="9" scale="90" r:id="rId2"/>
  <drawing r:id="rId1"/>
</worksheet>
</file>

<file path=xl/worksheets/sheet13.xml><?xml version="1.0" encoding="utf-8"?>
<worksheet xmlns="http://schemas.openxmlformats.org/spreadsheetml/2006/main" xmlns:r="http://schemas.openxmlformats.org/officeDocument/2006/relationships">
  <sheetPr>
    <tabColor indexed="19"/>
  </sheetPr>
  <dimension ref="A1:Z40"/>
  <sheetViews>
    <sheetView zoomScalePageLayoutView="0" workbookViewId="0" topLeftCell="A4">
      <pane xSplit="2" ySplit="7" topLeftCell="C11" activePane="bottomRight" state="frozen"/>
      <selection pane="topLeft" activeCell="A4" sqref="A4"/>
      <selection pane="topRight" activeCell="C4" sqref="C4"/>
      <selection pane="bottomLeft" activeCell="A11" sqref="A11"/>
      <selection pane="bottomRight" activeCell="J14" sqref="J14:Q25"/>
    </sheetView>
  </sheetViews>
  <sheetFormatPr defaultColWidth="9.00390625" defaultRowHeight="15.75"/>
  <cols>
    <col min="1" max="1" width="6.125" style="36" customWidth="1"/>
    <col min="2" max="2" width="22.75390625" style="110" customWidth="1"/>
    <col min="3" max="3" width="9.00390625" style="110" customWidth="1"/>
    <col min="4" max="4" width="9.375" style="110" customWidth="1"/>
    <col min="5" max="5" width="7.375" style="110" customWidth="1"/>
    <col min="6" max="6" width="6.50390625" style="110" customWidth="1"/>
    <col min="7" max="7" width="6.125" style="110" customWidth="1"/>
    <col min="8" max="8" width="8.875" style="110" customWidth="1"/>
    <col min="9" max="9" width="8.75390625" style="110" customWidth="1"/>
    <col min="10" max="11" width="6.25390625" style="110" customWidth="1"/>
    <col min="12" max="12" width="7.375" style="110" customWidth="1"/>
    <col min="13" max="14" width="5.875" style="110" customWidth="1"/>
    <col min="15" max="15" width="7.25390625" style="110" customWidth="1"/>
    <col min="16" max="16" width="5.25390625" style="110" customWidth="1"/>
    <col min="17" max="17" width="8.375" style="110" customWidth="1"/>
    <col min="18" max="18" width="9.00390625" style="110" customWidth="1"/>
    <col min="19" max="19" width="6.25390625" style="534" customWidth="1"/>
    <col min="20" max="20" width="12.25390625" style="543" customWidth="1"/>
    <col min="21" max="21" width="10.625" style="543" customWidth="1"/>
    <col min="22" max="16384" width="9.00390625" style="110" customWidth="1"/>
  </cols>
  <sheetData>
    <row r="1" spans="1:20" ht="20.25" customHeight="1">
      <c r="A1" s="38" t="s">
        <v>23</v>
      </c>
      <c r="B1" s="122"/>
      <c r="C1" s="122"/>
      <c r="E1" s="1005" t="s">
        <v>70</v>
      </c>
      <c r="F1" s="1005"/>
      <c r="G1" s="1005"/>
      <c r="H1" s="1005"/>
      <c r="I1" s="1005"/>
      <c r="J1" s="1005"/>
      <c r="K1" s="1005"/>
      <c r="L1" s="1005"/>
      <c r="M1" s="1005"/>
      <c r="N1" s="1005"/>
      <c r="O1" s="1005"/>
      <c r="P1" s="68" t="s">
        <v>301</v>
      </c>
      <c r="Q1" s="68"/>
      <c r="R1" s="68"/>
      <c r="S1" s="532"/>
      <c r="T1" s="542"/>
    </row>
    <row r="2" spans="1:20" ht="18.75" customHeight="1">
      <c r="A2" s="995" t="s">
        <v>269</v>
      </c>
      <c r="B2" s="995"/>
      <c r="C2" s="995"/>
      <c r="D2" s="995"/>
      <c r="E2" s="1019" t="s">
        <v>30</v>
      </c>
      <c r="F2" s="1019"/>
      <c r="G2" s="1019"/>
      <c r="H2" s="1019"/>
      <c r="I2" s="1019"/>
      <c r="J2" s="1019"/>
      <c r="K2" s="1019"/>
      <c r="L2" s="1019"/>
      <c r="M2" s="1019"/>
      <c r="N2" s="1019"/>
      <c r="O2" s="1019"/>
      <c r="P2" s="1078" t="str">
        <f>'Khai báo'!C4</f>
        <v>Cục THADS tỉnh Long An - 01ĐV.</v>
      </c>
      <c r="Q2" s="1078"/>
      <c r="R2" s="1078"/>
      <c r="S2" s="1078"/>
      <c r="T2" s="544"/>
    </row>
    <row r="3" spans="1:20" ht="14.25" customHeight="1">
      <c r="A3" s="995" t="s">
        <v>270</v>
      </c>
      <c r="B3" s="995"/>
      <c r="C3" s="995"/>
      <c r="D3" s="995"/>
      <c r="E3" s="1006" t="str">
        <f>'Khai báo'!C3</f>
        <v>09 Tháng / Năm 2018</v>
      </c>
      <c r="F3" s="1006"/>
      <c r="G3" s="1006"/>
      <c r="H3" s="1006"/>
      <c r="I3" s="1006"/>
      <c r="J3" s="1006"/>
      <c r="K3" s="1006"/>
      <c r="L3" s="1006"/>
      <c r="M3" s="1006"/>
      <c r="N3" s="1006"/>
      <c r="O3" s="1006"/>
      <c r="P3" s="68" t="s">
        <v>291</v>
      </c>
      <c r="Q3" s="120"/>
      <c r="R3" s="68"/>
      <c r="S3" s="532"/>
      <c r="T3" s="542"/>
    </row>
    <row r="4" spans="1:20" ht="14.25" customHeight="1">
      <c r="A4" s="38" t="s">
        <v>185</v>
      </c>
      <c r="B4" s="122"/>
      <c r="C4" s="122"/>
      <c r="D4" s="122"/>
      <c r="E4" s="122"/>
      <c r="F4" s="122"/>
      <c r="G4" s="122"/>
      <c r="H4" s="122"/>
      <c r="I4" s="122"/>
      <c r="J4" s="122"/>
      <c r="K4" s="122"/>
      <c r="L4" s="122"/>
      <c r="M4" s="122"/>
      <c r="N4" s="121"/>
      <c r="O4" s="121"/>
      <c r="P4" s="1096" t="str">
        <f>'Khai báo'!C5</f>
        <v>Tổng Cục Thi hành án dân sự.</v>
      </c>
      <c r="Q4" s="1096"/>
      <c r="R4" s="1096"/>
      <c r="S4" s="1096"/>
      <c r="T4" s="544"/>
    </row>
    <row r="5" spans="2:19" ht="12.75" customHeight="1">
      <c r="B5" s="118"/>
      <c r="C5" s="118"/>
      <c r="P5" s="1095" t="s">
        <v>302</v>
      </c>
      <c r="Q5" s="1095"/>
      <c r="R5" s="1095"/>
      <c r="S5" s="1095"/>
    </row>
    <row r="6" spans="1:19" ht="22.5" customHeight="1">
      <c r="A6" s="996" t="s">
        <v>60</v>
      </c>
      <c r="B6" s="997"/>
      <c r="C6" s="1097" t="s">
        <v>186</v>
      </c>
      <c r="D6" s="1098"/>
      <c r="E6" s="1099"/>
      <c r="F6" s="1092" t="s">
        <v>101</v>
      </c>
      <c r="G6" s="1079" t="s">
        <v>187</v>
      </c>
      <c r="H6" s="1100" t="s">
        <v>104</v>
      </c>
      <c r="I6" s="1101"/>
      <c r="J6" s="1101"/>
      <c r="K6" s="1101"/>
      <c r="L6" s="1101"/>
      <c r="M6" s="1101"/>
      <c r="N6" s="1101"/>
      <c r="O6" s="1101"/>
      <c r="P6" s="1101"/>
      <c r="Q6" s="1102"/>
      <c r="R6" s="1091" t="s">
        <v>188</v>
      </c>
      <c r="S6" s="1111" t="s">
        <v>189</v>
      </c>
    </row>
    <row r="7" spans="1:26" s="525" customFormat="1" ht="16.5" customHeight="1">
      <c r="A7" s="998"/>
      <c r="B7" s="999"/>
      <c r="C7" s="1091" t="s">
        <v>35</v>
      </c>
      <c r="D7" s="1084" t="s">
        <v>6</v>
      </c>
      <c r="E7" s="1081"/>
      <c r="F7" s="1093"/>
      <c r="G7" s="1087"/>
      <c r="H7" s="1079" t="s">
        <v>27</v>
      </c>
      <c r="I7" s="1084" t="s">
        <v>105</v>
      </c>
      <c r="J7" s="1085"/>
      <c r="K7" s="1085"/>
      <c r="L7" s="1085"/>
      <c r="M7" s="1085"/>
      <c r="N7" s="1085"/>
      <c r="O7" s="1085"/>
      <c r="P7" s="1086"/>
      <c r="Q7" s="1081" t="s">
        <v>190</v>
      </c>
      <c r="R7" s="1087"/>
      <c r="S7" s="1112"/>
      <c r="T7" s="542"/>
      <c r="U7" s="542"/>
      <c r="V7" s="69"/>
      <c r="W7" s="69"/>
      <c r="X7" s="69"/>
      <c r="Y7" s="69"/>
      <c r="Z7" s="69"/>
    </row>
    <row r="8" spans="1:19" ht="15.75" customHeight="1">
      <c r="A8" s="998"/>
      <c r="B8" s="999"/>
      <c r="C8" s="1087"/>
      <c r="D8" s="1094"/>
      <c r="E8" s="1083"/>
      <c r="F8" s="1093"/>
      <c r="G8" s="1087"/>
      <c r="H8" s="1087"/>
      <c r="I8" s="1079" t="s">
        <v>27</v>
      </c>
      <c r="J8" s="1088" t="s">
        <v>6</v>
      </c>
      <c r="K8" s="1089"/>
      <c r="L8" s="1089"/>
      <c r="M8" s="1089"/>
      <c r="N8" s="1089"/>
      <c r="O8" s="1089"/>
      <c r="P8" s="1090"/>
      <c r="Q8" s="1082"/>
      <c r="R8" s="1087"/>
      <c r="S8" s="1112"/>
    </row>
    <row r="9" spans="1:19" ht="15.75" customHeight="1">
      <c r="A9" s="998"/>
      <c r="B9" s="999"/>
      <c r="C9" s="1087"/>
      <c r="D9" s="1091" t="s">
        <v>191</v>
      </c>
      <c r="E9" s="1091" t="s">
        <v>192</v>
      </c>
      <c r="F9" s="1093"/>
      <c r="G9" s="1087"/>
      <c r="H9" s="1087"/>
      <c r="I9" s="1087"/>
      <c r="J9" s="1090" t="s">
        <v>193</v>
      </c>
      <c r="K9" s="1104" t="s">
        <v>194</v>
      </c>
      <c r="L9" s="1103" t="s">
        <v>109</v>
      </c>
      <c r="M9" s="1079" t="s">
        <v>195</v>
      </c>
      <c r="N9" s="1079" t="s">
        <v>113</v>
      </c>
      <c r="O9" s="1079" t="s">
        <v>196</v>
      </c>
      <c r="P9" s="1079" t="s">
        <v>197</v>
      </c>
      <c r="Q9" s="1082"/>
      <c r="R9" s="1087"/>
      <c r="S9" s="1112"/>
    </row>
    <row r="10" spans="1:19" ht="60.75" customHeight="1">
      <c r="A10" s="1000"/>
      <c r="B10" s="1001"/>
      <c r="C10" s="1080"/>
      <c r="D10" s="1080"/>
      <c r="E10" s="1080"/>
      <c r="F10" s="1094"/>
      <c r="G10" s="1080"/>
      <c r="H10" s="1080"/>
      <c r="I10" s="1080"/>
      <c r="J10" s="1090"/>
      <c r="K10" s="1104"/>
      <c r="L10" s="1103"/>
      <c r="M10" s="1080"/>
      <c r="N10" s="1080" t="s">
        <v>113</v>
      </c>
      <c r="O10" s="1080" t="s">
        <v>196</v>
      </c>
      <c r="P10" s="1080" t="s">
        <v>197</v>
      </c>
      <c r="Q10" s="1083"/>
      <c r="R10" s="1080"/>
      <c r="S10" s="1113"/>
    </row>
    <row r="11" spans="1:19" ht="11.25" customHeight="1">
      <c r="A11" s="1115" t="s">
        <v>5</v>
      </c>
      <c r="B11" s="1116"/>
      <c r="C11" s="526">
        <v>1</v>
      </c>
      <c r="D11" s="526">
        <v>2</v>
      </c>
      <c r="E11" s="526">
        <v>3</v>
      </c>
      <c r="F11" s="526">
        <v>4</v>
      </c>
      <c r="G11" s="526">
        <v>5</v>
      </c>
      <c r="H11" s="526">
        <v>6</v>
      </c>
      <c r="I11" s="526">
        <v>7</v>
      </c>
      <c r="J11" s="526">
        <v>8</v>
      </c>
      <c r="K11" s="526">
        <v>9</v>
      </c>
      <c r="L11" s="526">
        <v>10</v>
      </c>
      <c r="M11" s="526">
        <v>11</v>
      </c>
      <c r="N11" s="526">
        <v>12</v>
      </c>
      <c r="O11" s="526">
        <v>13</v>
      </c>
      <c r="P11" s="526">
        <v>14</v>
      </c>
      <c r="Q11" s="526">
        <v>15</v>
      </c>
      <c r="R11" s="526">
        <v>16</v>
      </c>
      <c r="S11" s="526">
        <v>17</v>
      </c>
    </row>
    <row r="12" spans="1:21" s="471" customFormat="1" ht="22.5" customHeight="1">
      <c r="A12" s="1109" t="s">
        <v>25</v>
      </c>
      <c r="B12" s="1110"/>
      <c r="C12" s="539">
        <f>C13</f>
        <v>958</v>
      </c>
      <c r="D12" s="539">
        <f aca="true" t="shared" si="0" ref="D12:R12">D13</f>
        <v>522</v>
      </c>
      <c r="E12" s="539">
        <f t="shared" si="0"/>
        <v>436</v>
      </c>
      <c r="F12" s="539">
        <f t="shared" si="0"/>
        <v>3</v>
      </c>
      <c r="G12" s="539">
        <f t="shared" si="0"/>
        <v>0</v>
      </c>
      <c r="H12" s="539">
        <f t="shared" si="0"/>
        <v>955</v>
      </c>
      <c r="I12" s="539">
        <f t="shared" si="0"/>
        <v>778</v>
      </c>
      <c r="J12" s="539">
        <f t="shared" si="0"/>
        <v>349</v>
      </c>
      <c r="K12" s="539">
        <f t="shared" si="0"/>
        <v>10</v>
      </c>
      <c r="L12" s="539">
        <f t="shared" si="0"/>
        <v>374</v>
      </c>
      <c r="M12" s="539">
        <f t="shared" si="0"/>
        <v>26</v>
      </c>
      <c r="N12" s="539">
        <f t="shared" si="0"/>
        <v>4</v>
      </c>
      <c r="O12" s="539">
        <f t="shared" si="0"/>
        <v>0</v>
      </c>
      <c r="P12" s="539">
        <f t="shared" si="0"/>
        <v>15</v>
      </c>
      <c r="Q12" s="539">
        <f t="shared" si="0"/>
        <v>177</v>
      </c>
      <c r="R12" s="539">
        <f t="shared" si="0"/>
        <v>596</v>
      </c>
      <c r="S12" s="541">
        <f>(J12+K12)/I12*100</f>
        <v>46.1439588688946</v>
      </c>
      <c r="T12" s="545" t="str">
        <f>IF(C12-F12-G12-H12=0,"Hợp lý","Kiểm tra")</f>
        <v>Hợp lý</v>
      </c>
      <c r="U12" s="551">
        <f>C12-F12-G12-H12</f>
        <v>0</v>
      </c>
    </row>
    <row r="13" spans="1:21" s="471" customFormat="1" ht="20.25" customHeight="1">
      <c r="A13" s="536" t="s">
        <v>0</v>
      </c>
      <c r="B13" s="538" t="s">
        <v>83</v>
      </c>
      <c r="C13" s="539">
        <f aca="true" t="shared" si="1" ref="C13:R13">SUM(C14:C27)</f>
        <v>958</v>
      </c>
      <c r="D13" s="539">
        <f t="shared" si="1"/>
        <v>522</v>
      </c>
      <c r="E13" s="539">
        <f t="shared" si="1"/>
        <v>436</v>
      </c>
      <c r="F13" s="539">
        <f t="shared" si="1"/>
        <v>3</v>
      </c>
      <c r="G13" s="539">
        <f t="shared" si="1"/>
        <v>0</v>
      </c>
      <c r="H13" s="539">
        <f t="shared" si="1"/>
        <v>955</v>
      </c>
      <c r="I13" s="539">
        <f t="shared" si="1"/>
        <v>778</v>
      </c>
      <c r="J13" s="539">
        <f t="shared" si="1"/>
        <v>349</v>
      </c>
      <c r="K13" s="539">
        <f t="shared" si="1"/>
        <v>10</v>
      </c>
      <c r="L13" s="539">
        <f t="shared" si="1"/>
        <v>374</v>
      </c>
      <c r="M13" s="539">
        <f t="shared" si="1"/>
        <v>26</v>
      </c>
      <c r="N13" s="539">
        <f t="shared" si="1"/>
        <v>4</v>
      </c>
      <c r="O13" s="539">
        <f t="shared" si="1"/>
        <v>0</v>
      </c>
      <c r="P13" s="539">
        <f t="shared" si="1"/>
        <v>15</v>
      </c>
      <c r="Q13" s="539">
        <f t="shared" si="1"/>
        <v>177</v>
      </c>
      <c r="R13" s="539">
        <f t="shared" si="1"/>
        <v>596</v>
      </c>
      <c r="S13" s="540">
        <f aca="true" t="shared" si="2" ref="S13:S27">(J13+K13)/I13*100</f>
        <v>46.1439588688946</v>
      </c>
      <c r="T13" s="545" t="str">
        <f aca="true" t="shared" si="3" ref="T13:T27">IF(C13-F13-G13-H13=0,"Hợp lý","Kiểm tra")</f>
        <v>Hợp lý</v>
      </c>
      <c r="U13" s="551">
        <f aca="true" t="shared" si="4" ref="U13:U27">C13-F13-G13-H13</f>
        <v>0</v>
      </c>
    </row>
    <row r="14" spans="1:21" ht="23.25" customHeight="1">
      <c r="A14" s="40" t="s">
        <v>36</v>
      </c>
      <c r="B14" s="530" t="s">
        <v>321</v>
      </c>
      <c r="C14" s="527">
        <f>D14+E14</f>
        <v>50</v>
      </c>
      <c r="D14" s="695">
        <v>24</v>
      </c>
      <c r="E14" s="695">
        <v>26</v>
      </c>
      <c r="F14" s="695">
        <v>1</v>
      </c>
      <c r="G14" s="695">
        <v>0</v>
      </c>
      <c r="H14" s="527">
        <f>I14+Q14</f>
        <v>49</v>
      </c>
      <c r="I14" s="527">
        <f>J14+K14+L14+M14+N14+O14+P14</f>
        <v>43</v>
      </c>
      <c r="J14" s="695">
        <v>25</v>
      </c>
      <c r="K14" s="695">
        <v>0</v>
      </c>
      <c r="L14" s="695">
        <v>13</v>
      </c>
      <c r="M14" s="695">
        <v>5</v>
      </c>
      <c r="N14" s="695">
        <v>0</v>
      </c>
      <c r="O14" s="695">
        <v>0</v>
      </c>
      <c r="P14" s="696">
        <v>0</v>
      </c>
      <c r="Q14" s="697">
        <v>6</v>
      </c>
      <c r="R14" s="397">
        <f>C14-F14-G14-J14-K14</f>
        <v>24</v>
      </c>
      <c r="S14" s="698">
        <f t="shared" si="2"/>
        <v>58.139534883720934</v>
      </c>
      <c r="T14" s="545" t="str">
        <f t="shared" si="3"/>
        <v>Hợp lý</v>
      </c>
      <c r="U14" s="551">
        <f t="shared" si="4"/>
        <v>0</v>
      </c>
    </row>
    <row r="15" spans="1:21" ht="23.25" customHeight="1">
      <c r="A15" s="40" t="s">
        <v>37</v>
      </c>
      <c r="B15" s="530" t="s">
        <v>322</v>
      </c>
      <c r="C15" s="527">
        <f aca="true" t="shared" si="5" ref="C15:C27">D15+E15</f>
        <v>138</v>
      </c>
      <c r="D15" s="695">
        <v>131</v>
      </c>
      <c r="E15" s="695">
        <v>7</v>
      </c>
      <c r="F15" s="695">
        <v>0</v>
      </c>
      <c r="G15" s="695">
        <v>0</v>
      </c>
      <c r="H15" s="527">
        <f aca="true" t="shared" si="6" ref="H15:H27">I15+Q15</f>
        <v>138</v>
      </c>
      <c r="I15" s="527">
        <f aca="true" t="shared" si="7" ref="I15:I27">J15+K15+L15+M15+N15+O15+P15</f>
        <v>43</v>
      </c>
      <c r="J15" s="695">
        <v>9</v>
      </c>
      <c r="K15" s="695">
        <v>3</v>
      </c>
      <c r="L15" s="695">
        <v>28</v>
      </c>
      <c r="M15" s="695">
        <v>1</v>
      </c>
      <c r="N15" s="695">
        <v>0</v>
      </c>
      <c r="O15" s="695">
        <v>0</v>
      </c>
      <c r="P15" s="696">
        <v>2</v>
      </c>
      <c r="Q15" s="697">
        <v>95</v>
      </c>
      <c r="R15" s="397">
        <f aca="true" t="shared" si="8" ref="R15:R27">C15-F15-G15-J15-K15</f>
        <v>126</v>
      </c>
      <c r="S15" s="698">
        <f t="shared" si="2"/>
        <v>27.906976744186046</v>
      </c>
      <c r="T15" s="545" t="str">
        <f t="shared" si="3"/>
        <v>Hợp lý</v>
      </c>
      <c r="U15" s="551">
        <f t="shared" si="4"/>
        <v>0</v>
      </c>
    </row>
    <row r="16" spans="1:21" ht="23.25" customHeight="1">
      <c r="A16" s="40" t="s">
        <v>42</v>
      </c>
      <c r="B16" s="530" t="s">
        <v>323</v>
      </c>
      <c r="C16" s="527">
        <f t="shared" si="5"/>
        <v>23</v>
      </c>
      <c r="D16" s="695">
        <f>'VIỆC-MẪU 1.THA-CĐ'!AP12+'VIỆC-MẪU 2.THA-TĐ'!AS12</f>
        <v>20</v>
      </c>
      <c r="E16" s="695">
        <f>'VIỆC-MẪU 1.THA-CĐ'!AP13+'VIỆC-MẪU 2.THA-TĐ'!AS13</f>
        <v>3</v>
      </c>
      <c r="F16" s="695">
        <f>'VIỆC-MẪU 1.THA-CĐ'!AP14+'VIỆC-MẪU 2.THA-TĐ'!AS14</f>
        <v>0</v>
      </c>
      <c r="G16" s="695">
        <f>'VIỆC-MẪU 1.THA-CĐ'!AP15+'VIỆC-MẪU 2.THA-TĐ'!AS15</f>
        <v>0</v>
      </c>
      <c r="H16" s="527">
        <f t="shared" si="6"/>
        <v>23</v>
      </c>
      <c r="I16" s="527">
        <f t="shared" si="7"/>
        <v>12</v>
      </c>
      <c r="J16" s="695">
        <f>'VIỆC-MẪU 1.THA-CĐ'!AP18+'VIỆC-MẪU 2.THA-TĐ'!AS18</f>
        <v>1</v>
      </c>
      <c r="K16" s="695">
        <f>'VIỆC-MẪU 1.THA-CĐ'!AP19+'VIỆC-MẪU 2.THA-TĐ'!AS19</f>
        <v>0</v>
      </c>
      <c r="L16" s="695">
        <f>'VIỆC-MẪU 1.THA-CĐ'!AP20+'VIỆC-MẪU 2.THA-TĐ'!AS20</f>
        <v>10</v>
      </c>
      <c r="M16" s="695">
        <f>'VIỆC-MẪU 1.THA-CĐ'!AP21+'VIỆC-MẪU 2.THA-TĐ'!AS21</f>
        <v>0</v>
      </c>
      <c r="N16" s="695">
        <f>'VIỆC-MẪU 1.THA-CĐ'!AP22+'VIỆC-MẪU 2.THA-TĐ'!AS22</f>
        <v>1</v>
      </c>
      <c r="O16" s="695">
        <f>'VIỆC-MẪU 1.THA-CĐ'!AP23+'VIỆC-MẪU 2.THA-TĐ'!AS23</f>
        <v>0</v>
      </c>
      <c r="P16" s="696">
        <f>'VIỆC-MẪU 1.THA-CĐ'!AP24+'VIỆC-MẪU 2.THA-TĐ'!AS24</f>
        <v>0</v>
      </c>
      <c r="Q16" s="697">
        <f>'VIỆC-MẪU 1.THA-CĐ'!AP25+'VIỆC-MẪU 2.THA-TĐ'!AS25</f>
        <v>11</v>
      </c>
      <c r="R16" s="397">
        <f t="shared" si="8"/>
        <v>22</v>
      </c>
      <c r="S16" s="698">
        <f t="shared" si="2"/>
        <v>8.333333333333332</v>
      </c>
      <c r="T16" s="545" t="str">
        <f t="shared" si="3"/>
        <v>Hợp lý</v>
      </c>
      <c r="U16" s="551">
        <f t="shared" si="4"/>
        <v>0</v>
      </c>
    </row>
    <row r="17" spans="1:21" ht="23.25" customHeight="1">
      <c r="A17" s="40" t="s">
        <v>61</v>
      </c>
      <c r="B17" s="530" t="s">
        <v>330</v>
      </c>
      <c r="C17" s="527">
        <f t="shared" si="5"/>
        <v>84</v>
      </c>
      <c r="D17" s="695">
        <f>'VIỆC-MẪU 1.THA-CĐ'!BC12+'VIỆC-MẪU 2.THA-TĐ'!BG12</f>
        <v>75</v>
      </c>
      <c r="E17" s="695">
        <f>'VIỆC-MẪU 1.THA-CĐ'!BC13+'VIỆC-MẪU 2.THA-TĐ'!BG13</f>
        <v>9</v>
      </c>
      <c r="F17" s="695">
        <f>'VIỆC-MẪU 1.THA-CĐ'!BC14+'VIỆC-MẪU 2.THA-TĐ'!BG14</f>
        <v>0</v>
      </c>
      <c r="G17" s="695">
        <f>'VIỆC-MẪU 1.THA-CĐ'!BC15+'VIỆC-MẪU 2.THA-TĐ'!BG15</f>
        <v>0</v>
      </c>
      <c r="H17" s="527">
        <f t="shared" si="6"/>
        <v>84</v>
      </c>
      <c r="I17" s="527">
        <f t="shared" si="7"/>
        <v>79</v>
      </c>
      <c r="J17" s="695">
        <f>'VIỆC-MẪU 1.THA-CĐ'!BC18+'VIỆC-MẪU 2.THA-TĐ'!BG18</f>
        <v>2</v>
      </c>
      <c r="K17" s="695">
        <f>'VIỆC-MẪU 1.THA-CĐ'!BC19+'VIỆC-MẪU 2.THA-TĐ'!BG19</f>
        <v>0</v>
      </c>
      <c r="L17" s="695">
        <f>'VIỆC-MẪU 1.THA-CĐ'!BC20+'VIỆC-MẪU 2.THA-TĐ'!BG20</f>
        <v>73</v>
      </c>
      <c r="M17" s="695">
        <f>'VIỆC-MẪU 1.THA-CĐ'!BC21+'VIỆC-MẪU 2.THA-TĐ'!BG21</f>
        <v>0</v>
      </c>
      <c r="N17" s="695">
        <f>'VIỆC-MẪU 1.THA-CĐ'!BC22+'VIỆC-MẪU 2.THA-TĐ'!BG22</f>
        <v>3</v>
      </c>
      <c r="O17" s="695">
        <f>'VIỆC-MẪU 1.THA-CĐ'!BC23+'VIỆC-MẪU 2.THA-TĐ'!BG23</f>
        <v>0</v>
      </c>
      <c r="P17" s="696">
        <f>'VIỆC-MẪU 1.THA-CĐ'!BC24+'VIỆC-MẪU 2.THA-TĐ'!BG24</f>
        <v>1</v>
      </c>
      <c r="Q17" s="697">
        <f>'VIỆC-MẪU 1.THA-CĐ'!BC25+'VIỆC-MẪU 2.THA-TĐ'!BG25</f>
        <v>5</v>
      </c>
      <c r="R17" s="397">
        <f t="shared" si="8"/>
        <v>82</v>
      </c>
      <c r="S17" s="698">
        <f t="shared" si="2"/>
        <v>2.5316455696202533</v>
      </c>
      <c r="T17" s="545" t="str">
        <f t="shared" si="3"/>
        <v>Hợp lý</v>
      </c>
      <c r="U17" s="551">
        <f t="shared" si="4"/>
        <v>0</v>
      </c>
    </row>
    <row r="18" spans="1:21" ht="23.25" customHeight="1">
      <c r="A18" s="40" t="s">
        <v>62</v>
      </c>
      <c r="B18" s="530" t="s">
        <v>352</v>
      </c>
      <c r="C18" s="527">
        <f t="shared" si="5"/>
        <v>103</v>
      </c>
      <c r="D18" s="695">
        <f>'VIỆC-MẪU 1.THA-CĐ'!BP12+'VIỆC-MẪU 2.THA-TĐ'!BU12</f>
        <v>52</v>
      </c>
      <c r="E18" s="695">
        <f>'VIỆC-MẪU 1.THA-CĐ'!BP13+'VIỆC-MẪU 2.THA-TĐ'!BU13</f>
        <v>51</v>
      </c>
      <c r="F18" s="695">
        <f>'VIỆC-MẪU 1.THA-CĐ'!BP14+'VIỆC-MẪU 2.THA-TĐ'!BU14</f>
        <v>0</v>
      </c>
      <c r="G18" s="695">
        <f>'VIỆC-MẪU 1.THA-CĐ'!BP15+'VIỆC-MẪU 2.THA-TĐ'!BU15</f>
        <v>0</v>
      </c>
      <c r="H18" s="527">
        <f t="shared" si="6"/>
        <v>103</v>
      </c>
      <c r="I18" s="527">
        <f t="shared" si="7"/>
        <v>78</v>
      </c>
      <c r="J18" s="695">
        <f>'VIỆC-MẪU 1.THA-CĐ'!BP18+'VIỆC-MẪU 2.THA-TĐ'!BU18</f>
        <v>11</v>
      </c>
      <c r="K18" s="695">
        <f>'VIỆC-MẪU 1.THA-CĐ'!BP19+'VIỆC-MẪU 2.THA-TĐ'!BU19</f>
        <v>1</v>
      </c>
      <c r="L18" s="695">
        <f>'VIỆC-MẪU 1.THA-CĐ'!BP20+'VIỆC-MẪU 2.THA-TĐ'!BU20</f>
        <v>66</v>
      </c>
      <c r="M18" s="695">
        <f>'VIỆC-MẪU 1.THA-CĐ'!BP21+'VIỆC-MẪU 2.THA-TĐ'!BU21</f>
        <v>0</v>
      </c>
      <c r="N18" s="695">
        <f>'VIỆC-MẪU 1.THA-CĐ'!BP22+'VIỆC-MẪU 2.THA-TĐ'!BU22</f>
        <v>0</v>
      </c>
      <c r="O18" s="695">
        <f>'VIỆC-MẪU 1.THA-CĐ'!BP23+'VIỆC-MẪU 2.THA-TĐ'!BU23</f>
        <v>0</v>
      </c>
      <c r="P18" s="696">
        <f>'VIỆC-MẪU 1.THA-CĐ'!BP24+'VIỆC-MẪU 2.THA-TĐ'!BU24</f>
        <v>0</v>
      </c>
      <c r="Q18" s="697">
        <f>'VIỆC-MẪU 1.THA-CĐ'!BP25+'VIỆC-MẪU 2.THA-TĐ'!BU25</f>
        <v>25</v>
      </c>
      <c r="R18" s="397">
        <f t="shared" si="8"/>
        <v>91</v>
      </c>
      <c r="S18" s="698">
        <f t="shared" si="2"/>
        <v>15.384615384615385</v>
      </c>
      <c r="T18" s="545" t="str">
        <f t="shared" si="3"/>
        <v>Hợp lý</v>
      </c>
      <c r="U18" s="551">
        <f t="shared" si="4"/>
        <v>0</v>
      </c>
    </row>
    <row r="19" spans="1:21" ht="23.25" customHeight="1">
      <c r="A19" s="40" t="s">
        <v>63</v>
      </c>
      <c r="B19" s="530" t="s">
        <v>334</v>
      </c>
      <c r="C19" s="527">
        <f t="shared" si="5"/>
        <v>12</v>
      </c>
      <c r="D19" s="695">
        <f>'VIỆC-MẪU 1.THA-CĐ'!CC12+'VIỆC-MẪU 2.THA-TĐ'!CI12</f>
        <v>10</v>
      </c>
      <c r="E19" s="695">
        <f>'VIỆC-MẪU 1.THA-CĐ'!CC13+'VIỆC-MẪU 2.THA-TĐ'!CI13</f>
        <v>2</v>
      </c>
      <c r="F19" s="695">
        <f>'VIỆC-MẪU 1.THA-CĐ'!CC14+'VIỆC-MẪU 2.THA-TĐ'!CI14</f>
        <v>0</v>
      </c>
      <c r="G19" s="695">
        <f>'VIỆC-MẪU 1.THA-CĐ'!CC15+'VIỆC-MẪU 2.THA-TĐ'!CI15</f>
        <v>0</v>
      </c>
      <c r="H19" s="527">
        <f t="shared" si="6"/>
        <v>12</v>
      </c>
      <c r="I19" s="527">
        <f t="shared" si="7"/>
        <v>8</v>
      </c>
      <c r="J19" s="695">
        <f>'VIỆC-MẪU 1.THA-CĐ'!CC18+'VIỆC-MẪU 2.THA-TĐ'!CI18</f>
        <v>6</v>
      </c>
      <c r="K19" s="695">
        <f>'VIỆC-MẪU 1.THA-CĐ'!CC19+'VIỆC-MẪU 2.THA-TĐ'!CI19</f>
        <v>0</v>
      </c>
      <c r="L19" s="695">
        <f>'VIỆC-MẪU 1.THA-CĐ'!CC20+'VIỆC-MẪU 2.THA-TĐ'!CI20</f>
        <v>2</v>
      </c>
      <c r="M19" s="695">
        <f>'VIỆC-MẪU 1.THA-CĐ'!CC21+'VIỆC-MẪU 2.THA-TĐ'!CI21</f>
        <v>0</v>
      </c>
      <c r="N19" s="695">
        <f>'VIỆC-MẪU 1.THA-CĐ'!CC22+'VIỆC-MẪU 2.THA-TĐ'!CI22</f>
        <v>0</v>
      </c>
      <c r="O19" s="695">
        <f>'VIỆC-MẪU 1.THA-CĐ'!CC23+'VIỆC-MẪU 2.THA-TĐ'!CI23</f>
        <v>0</v>
      </c>
      <c r="P19" s="696">
        <f>'VIỆC-MẪU 1.THA-CĐ'!CC24+'VIỆC-MẪU 2.THA-TĐ'!CI24</f>
        <v>0</v>
      </c>
      <c r="Q19" s="697">
        <f>'VIỆC-MẪU 1.THA-CĐ'!CC25+'VIỆC-MẪU 2.THA-TĐ'!CI25</f>
        <v>4</v>
      </c>
      <c r="R19" s="397">
        <f t="shared" si="8"/>
        <v>6</v>
      </c>
      <c r="S19" s="698">
        <f t="shared" si="2"/>
        <v>75</v>
      </c>
      <c r="T19" s="545" t="str">
        <f t="shared" si="3"/>
        <v>Hợp lý</v>
      </c>
      <c r="U19" s="551">
        <f t="shared" si="4"/>
        <v>0</v>
      </c>
    </row>
    <row r="20" spans="1:21" ht="23.25" customHeight="1">
      <c r="A20" s="40" t="s">
        <v>64</v>
      </c>
      <c r="B20" s="530" t="s">
        <v>324</v>
      </c>
      <c r="C20" s="527">
        <f t="shared" si="5"/>
        <v>9</v>
      </c>
      <c r="D20" s="695">
        <f>'VIỆC-MẪU 1.THA-CĐ'!CP12+'VIỆC-MẪU 2.THA-TĐ'!CW12</f>
        <v>0</v>
      </c>
      <c r="E20" s="695">
        <f>'VIỆC-MẪU 1.THA-CĐ'!CP13+'VIỆC-MẪU 2.THA-TĐ'!CW13</f>
        <v>9</v>
      </c>
      <c r="F20" s="695">
        <f>'VIỆC-MẪU 1.THA-CĐ'!CP14+'VIỆC-MẪU 2.THA-TĐ'!CW14</f>
        <v>0</v>
      </c>
      <c r="G20" s="695">
        <f>'VIỆC-MẪU 1.THA-CĐ'!CP15+'VIỆC-MẪU 2.THA-TĐ'!CW15</f>
        <v>0</v>
      </c>
      <c r="H20" s="527">
        <f t="shared" si="6"/>
        <v>9</v>
      </c>
      <c r="I20" s="527">
        <f t="shared" si="7"/>
        <v>9</v>
      </c>
      <c r="J20" s="695">
        <f>'VIỆC-MẪU 1.THA-CĐ'!CP18+'VIỆC-MẪU 2.THA-TĐ'!CW18</f>
        <v>9</v>
      </c>
      <c r="K20" s="695">
        <f>'VIỆC-MẪU 1.THA-CĐ'!CP19+'VIỆC-MẪU 2.THA-TĐ'!CW19</f>
        <v>0</v>
      </c>
      <c r="L20" s="695">
        <f>'VIỆC-MẪU 1.THA-CĐ'!CP20+'VIỆC-MẪU 2.THA-TĐ'!CW20</f>
        <v>0</v>
      </c>
      <c r="M20" s="695">
        <f>'VIỆC-MẪU 1.THA-CĐ'!CP21+'VIỆC-MẪU 2.THA-TĐ'!CW21</f>
        <v>0</v>
      </c>
      <c r="N20" s="695">
        <f>'VIỆC-MẪU 1.THA-CĐ'!CP22+'VIỆC-MẪU 2.THA-TĐ'!CW22</f>
        <v>0</v>
      </c>
      <c r="O20" s="695">
        <f>'VIỆC-MẪU 1.THA-CĐ'!CP23+'VIỆC-MẪU 2.THA-TĐ'!CW23</f>
        <v>0</v>
      </c>
      <c r="P20" s="696">
        <f>'VIỆC-MẪU 1.THA-CĐ'!CP24+'VIỆC-MẪU 2.THA-TĐ'!CW24</f>
        <v>0</v>
      </c>
      <c r="Q20" s="697">
        <f>'VIỆC-MẪU 1.THA-CĐ'!CP25+'VIỆC-MẪU 2.THA-TĐ'!CW25</f>
        <v>0</v>
      </c>
      <c r="R20" s="397">
        <f t="shared" si="8"/>
        <v>0</v>
      </c>
      <c r="S20" s="698">
        <f t="shared" si="2"/>
        <v>100</v>
      </c>
      <c r="T20" s="545" t="str">
        <f t="shared" si="3"/>
        <v>Hợp lý</v>
      </c>
      <c r="U20" s="551">
        <f t="shared" si="4"/>
        <v>0</v>
      </c>
    </row>
    <row r="21" spans="1:21" ht="23.25" customHeight="1">
      <c r="A21" s="40" t="s">
        <v>65</v>
      </c>
      <c r="B21" s="530" t="s">
        <v>331</v>
      </c>
      <c r="C21" s="527">
        <f t="shared" si="5"/>
        <v>72</v>
      </c>
      <c r="D21" s="695">
        <f>'VIỆC-MẪU 1.THA-CĐ'!DC12+'VIỆC-MẪU 2.THA-TĐ'!DK12</f>
        <v>40</v>
      </c>
      <c r="E21" s="695">
        <f>'VIỆC-MẪU 1.THA-CĐ'!DC13+'VIỆC-MẪU 2.THA-TĐ'!DK13</f>
        <v>32</v>
      </c>
      <c r="F21" s="695">
        <f>'VIỆC-MẪU 1.THA-CĐ'!DC14+'VIỆC-MẪU 2.THA-TĐ'!DK14</f>
        <v>0</v>
      </c>
      <c r="G21" s="695">
        <f>'VIỆC-MẪU 1.THA-CĐ'!DC15+'VIỆC-MẪU 2.THA-TĐ'!DK15</f>
        <v>0</v>
      </c>
      <c r="H21" s="527">
        <f t="shared" si="6"/>
        <v>72</v>
      </c>
      <c r="I21" s="527">
        <f t="shared" si="7"/>
        <v>68</v>
      </c>
      <c r="J21" s="695">
        <f>'VIỆC-MẪU 1.THA-CĐ'!DC18+'VIỆC-MẪU 2.THA-TĐ'!DK18</f>
        <v>35</v>
      </c>
      <c r="K21" s="695">
        <f>'VIỆC-MẪU 1.THA-CĐ'!DC19+'VIỆC-MẪU 2.THA-TĐ'!DK19</f>
        <v>4</v>
      </c>
      <c r="L21" s="695">
        <f>'VIỆC-MẪU 1.THA-CĐ'!DC20+'VIỆC-MẪU 2.THA-TĐ'!DK20</f>
        <v>26</v>
      </c>
      <c r="M21" s="695">
        <f>'VIỆC-MẪU 1.THA-CĐ'!DC21+'VIỆC-MẪU 2.THA-TĐ'!DK21</f>
        <v>3</v>
      </c>
      <c r="N21" s="695">
        <f>'VIỆC-MẪU 1.THA-CĐ'!DC22+'VIỆC-MẪU 2.THA-TĐ'!DK22</f>
        <v>0</v>
      </c>
      <c r="O21" s="695">
        <f>'VIỆC-MẪU 1.THA-CĐ'!DC23+'VIỆC-MẪU 2.THA-TĐ'!DK23</f>
        <v>0</v>
      </c>
      <c r="P21" s="696">
        <f>'VIỆC-MẪU 1.THA-CĐ'!DC24+'VIỆC-MẪU 2.THA-TĐ'!DK24</f>
        <v>0</v>
      </c>
      <c r="Q21" s="697">
        <f>'VIỆC-MẪU 1.THA-CĐ'!DC25+'VIỆC-MẪU 2.THA-TĐ'!DK25</f>
        <v>4</v>
      </c>
      <c r="R21" s="397">
        <f t="shared" si="8"/>
        <v>33</v>
      </c>
      <c r="S21" s="698">
        <f t="shared" si="2"/>
        <v>57.35294117647059</v>
      </c>
      <c r="T21" s="545" t="str">
        <f t="shared" si="3"/>
        <v>Hợp lý</v>
      </c>
      <c r="U21" s="551">
        <f t="shared" si="4"/>
        <v>0</v>
      </c>
    </row>
    <row r="22" spans="1:21" ht="23.25" customHeight="1">
      <c r="A22" s="40" t="s">
        <v>66</v>
      </c>
      <c r="B22" s="530" t="s">
        <v>356</v>
      </c>
      <c r="C22" s="527">
        <f t="shared" si="5"/>
        <v>88</v>
      </c>
      <c r="D22" s="695">
        <f>'VIỆC-MẪU 1.THA-CĐ'!DP12+'VIỆC-MẪU 2.THA-TĐ'!DY12</f>
        <v>77</v>
      </c>
      <c r="E22" s="695">
        <f>'VIỆC-MẪU 1.THA-CĐ'!DP13+'VIỆC-MẪU 2.THA-TĐ'!DY13</f>
        <v>11</v>
      </c>
      <c r="F22" s="695">
        <f>'VIỆC-MẪU 1.THA-CĐ'!DP14+'VIỆC-MẪU 2.THA-TĐ'!DY14</f>
        <v>0</v>
      </c>
      <c r="G22" s="695">
        <f>'VIỆC-MẪU 1.THA-CĐ'!DP15+'VIỆC-MẪU 2.THA-TĐ'!DY15</f>
        <v>0</v>
      </c>
      <c r="H22" s="527">
        <f t="shared" si="6"/>
        <v>88</v>
      </c>
      <c r="I22" s="527">
        <f t="shared" si="7"/>
        <v>73</v>
      </c>
      <c r="J22" s="695">
        <f>'VIỆC-MẪU 1.THA-CĐ'!DP18+'VIỆC-MẪU 2.THA-TĐ'!DY18</f>
        <v>16</v>
      </c>
      <c r="K22" s="695">
        <f>'VIỆC-MẪU 1.THA-CĐ'!DP19+'VIỆC-MẪU 2.THA-TĐ'!DY19</f>
        <v>0</v>
      </c>
      <c r="L22" s="695">
        <f>'VIỆC-MẪU 1.THA-CĐ'!DP20+'VIỆC-MẪU 2.THA-TĐ'!DY20</f>
        <v>56</v>
      </c>
      <c r="M22" s="695">
        <f>'VIỆC-MẪU 1.THA-CĐ'!DP21+'VIỆC-MẪU 2.THA-TĐ'!DY21</f>
        <v>1</v>
      </c>
      <c r="N22" s="695">
        <f>'VIỆC-MẪU 1.THA-CĐ'!DP22+'VIỆC-MẪU 2.THA-TĐ'!DY22</f>
        <v>0</v>
      </c>
      <c r="O22" s="695">
        <f>'VIỆC-MẪU 1.THA-CĐ'!DP23+'VIỆC-MẪU 2.THA-TĐ'!DY23</f>
        <v>0</v>
      </c>
      <c r="P22" s="696">
        <f>'VIỆC-MẪU 1.THA-CĐ'!DP24+'VIỆC-MẪU 2.THA-TĐ'!DY24</f>
        <v>0</v>
      </c>
      <c r="Q22" s="697">
        <f>'VIỆC-MẪU 1.THA-CĐ'!DP25+'VIỆC-MẪU 2.THA-TĐ'!DY25</f>
        <v>15</v>
      </c>
      <c r="R22" s="397">
        <f t="shared" si="8"/>
        <v>72</v>
      </c>
      <c r="S22" s="698">
        <f t="shared" si="2"/>
        <v>21.91780821917808</v>
      </c>
      <c r="T22" s="545" t="str">
        <f t="shared" si="3"/>
        <v>Hợp lý</v>
      </c>
      <c r="U22" s="551">
        <f t="shared" si="4"/>
        <v>0</v>
      </c>
    </row>
    <row r="23" spans="1:21" ht="23.25" customHeight="1">
      <c r="A23" s="40" t="s">
        <v>84</v>
      </c>
      <c r="B23" s="530" t="s">
        <v>349</v>
      </c>
      <c r="C23" s="527">
        <f t="shared" si="5"/>
        <v>213</v>
      </c>
      <c r="D23" s="695">
        <f>'VIỆC-MẪU 1.THA-CĐ'!EC12+'VIỆC-MẪU 2.THA-TĐ'!EM12</f>
        <v>29</v>
      </c>
      <c r="E23" s="695">
        <f>'VIỆC-MẪU 1.THA-CĐ'!EC13+'VIỆC-MẪU 2.THA-TĐ'!EM13</f>
        <v>184</v>
      </c>
      <c r="F23" s="695">
        <f>'VIỆC-MẪU 1.THA-CĐ'!EC14+'VIỆC-MẪU 2.THA-TĐ'!EM14</f>
        <v>1</v>
      </c>
      <c r="G23" s="695">
        <f>'VIỆC-MẪU 1.THA-CĐ'!EC15+'VIỆC-MẪU 2.THA-TĐ'!EM15</f>
        <v>0</v>
      </c>
      <c r="H23" s="527">
        <f t="shared" si="6"/>
        <v>212</v>
      </c>
      <c r="I23" s="527">
        <f t="shared" si="7"/>
        <v>200</v>
      </c>
      <c r="J23" s="695">
        <f>'VIỆC-MẪU 1.THA-CĐ'!EC18+'VIỆC-MẪU 2.THA-TĐ'!EM18</f>
        <v>150</v>
      </c>
      <c r="K23" s="695">
        <f>'VIỆC-MẪU 1.THA-CĐ'!EC19+'VIỆC-MẪU 2.THA-TĐ'!EM19</f>
        <v>1</v>
      </c>
      <c r="L23" s="695">
        <f>'VIỆC-MẪU 1.THA-CĐ'!EC20+'VIỆC-MẪU 2.THA-TĐ'!EM20</f>
        <v>41</v>
      </c>
      <c r="M23" s="695">
        <f>'VIỆC-MẪU 1.THA-CĐ'!EC21+'VIỆC-MẪU 2.THA-TĐ'!EM21</f>
        <v>0</v>
      </c>
      <c r="N23" s="695">
        <f>'VIỆC-MẪU 1.THA-CĐ'!EC22+'VIỆC-MẪU 2.THA-TĐ'!EM22</f>
        <v>0</v>
      </c>
      <c r="O23" s="695">
        <f>'VIỆC-MẪU 1.THA-CĐ'!EC23+'VIỆC-MẪU 2.THA-TĐ'!EM23</f>
        <v>0</v>
      </c>
      <c r="P23" s="696">
        <f>'VIỆC-MẪU 1.THA-CĐ'!EC24+'VIỆC-MẪU 2.THA-TĐ'!EM24</f>
        <v>8</v>
      </c>
      <c r="Q23" s="697">
        <f>'VIỆC-MẪU 1.THA-CĐ'!EC25+'VIỆC-MẪU 2.THA-TĐ'!EM25</f>
        <v>12</v>
      </c>
      <c r="R23" s="397">
        <f t="shared" si="8"/>
        <v>61</v>
      </c>
      <c r="S23" s="698">
        <f t="shared" si="2"/>
        <v>75.5</v>
      </c>
      <c r="T23" s="545" t="str">
        <f>IF(C23-F23-G23-H23=0,"Hợp lý","Kiểm tra")</f>
        <v>Hợp lý</v>
      </c>
      <c r="U23" s="551">
        <f>C23-F23-G23-H23</f>
        <v>0</v>
      </c>
    </row>
    <row r="24" spans="1:21" ht="23.25" customHeight="1">
      <c r="A24" s="40" t="s">
        <v>345</v>
      </c>
      <c r="B24" s="530" t="s">
        <v>366</v>
      </c>
      <c r="C24" s="527">
        <f t="shared" si="5"/>
        <v>81</v>
      </c>
      <c r="D24" s="695">
        <f>'VIỆC-MẪU 1.THA-CĐ'!EP12+'VIỆC-MẪU 2.THA-TĐ'!FA12</f>
        <v>2</v>
      </c>
      <c r="E24" s="695">
        <f>'VIỆC-MẪU 1.THA-CĐ'!EP13+'VIỆC-MẪU 2.THA-TĐ'!FA13</f>
        <v>79</v>
      </c>
      <c r="F24" s="695">
        <f>'VIỆC-MẪU 1.THA-CĐ'!EP14+'VIỆC-MẪU 2.THA-TĐ'!FA14</f>
        <v>1</v>
      </c>
      <c r="G24" s="695">
        <f>'VIỆC-MẪU 1.THA-CĐ'!EP15+'VIỆC-MẪU 2.THA-TĐ'!FA15</f>
        <v>0</v>
      </c>
      <c r="H24" s="527">
        <f>I24+Q24</f>
        <v>80</v>
      </c>
      <c r="I24" s="527">
        <f>J24+K24+L24+M24+N24+O24+P24</f>
        <v>80</v>
      </c>
      <c r="J24" s="695">
        <f>'VIỆC-MẪU 1.THA-CĐ'!EP18+'VIỆC-MẪU 2.THA-TĐ'!FA18</f>
        <v>80</v>
      </c>
      <c r="K24" s="695">
        <f>'VIỆC-MẪU 1.THA-CĐ'!EP19+'VIỆC-MẪU 2.THA-TĐ'!FA19</f>
        <v>0</v>
      </c>
      <c r="L24" s="695">
        <f>'VIỆC-MẪU 1.THA-CĐ'!EP20+'VIỆC-MẪU 2.THA-TĐ'!FA20</f>
        <v>0</v>
      </c>
      <c r="M24" s="695">
        <f>'VIỆC-MẪU 1.THA-CĐ'!EP21+'VIỆC-MẪU 2.THA-TĐ'!FA21</f>
        <v>0</v>
      </c>
      <c r="N24" s="695">
        <f>'VIỆC-MẪU 1.THA-CĐ'!EP22+'VIỆC-MẪU 2.THA-TĐ'!FA22</f>
        <v>0</v>
      </c>
      <c r="O24" s="695">
        <f>'VIỆC-MẪU 1.THA-CĐ'!EP23+'VIỆC-MẪU 2.THA-TĐ'!FA23</f>
        <v>0</v>
      </c>
      <c r="P24" s="696">
        <f>'VIỆC-MẪU 1.THA-CĐ'!EP24+'VIỆC-MẪU 2.THA-TĐ'!FA24</f>
        <v>0</v>
      </c>
      <c r="Q24" s="697">
        <f>'VIỆC-MẪU 1.THA-CĐ'!EP25+'VIỆC-MẪU 2.THA-TĐ'!FA25</f>
        <v>0</v>
      </c>
      <c r="R24" s="397">
        <f>C24-F24-G24-J24-K24</f>
        <v>0</v>
      </c>
      <c r="S24" s="698">
        <f>(J24+K24)/I24*100</f>
        <v>100</v>
      </c>
      <c r="T24" s="545" t="str">
        <f>IF(C24-F24-G24-H24=0,"Hợp lý","Kiểm tra")</f>
        <v>Hợp lý</v>
      </c>
      <c r="U24" s="551">
        <f>C24-F24-G24-H24</f>
        <v>0</v>
      </c>
    </row>
    <row r="25" spans="1:21" ht="23.25" customHeight="1">
      <c r="A25" s="40" t="s">
        <v>346</v>
      </c>
      <c r="B25" s="530" t="s">
        <v>365</v>
      </c>
      <c r="C25" s="527">
        <f t="shared" si="5"/>
        <v>85</v>
      </c>
      <c r="D25" s="695">
        <f>'VIỆC-MẪU 1.THA-CĐ'!FC12+'VIỆC-MẪU 2.THA-TĐ'!FO12</f>
        <v>62</v>
      </c>
      <c r="E25" s="695">
        <f>'VIỆC-MẪU 1.THA-CĐ'!FC13+'VIỆC-MẪU 2.THA-TĐ'!FO13</f>
        <v>23</v>
      </c>
      <c r="F25" s="695">
        <f>'VIỆC-MẪU 1.THA-CĐ'!FC14+'VIỆC-MẪU 2.THA-TĐ'!FO14</f>
        <v>0</v>
      </c>
      <c r="G25" s="695">
        <f>'VIỆC-MẪU 1.THA-CĐ'!FC15+'VIỆC-MẪU 2.THA-TĐ'!FO15</f>
        <v>0</v>
      </c>
      <c r="H25" s="527">
        <f>I25+Q25</f>
        <v>85</v>
      </c>
      <c r="I25" s="527">
        <f>J25+K25+L25+M25+N25+O25+P25</f>
        <v>85</v>
      </c>
      <c r="J25" s="695">
        <f>'VIỆC-MẪU 1.THA-CĐ'!FC18+'VIỆC-MẪU 2.THA-TĐ'!FO18</f>
        <v>5</v>
      </c>
      <c r="K25" s="695">
        <f>'VIỆC-MẪU 1.THA-CĐ'!FC19+'VIỆC-MẪU 2.THA-TĐ'!FO19</f>
        <v>1</v>
      </c>
      <c r="L25" s="695">
        <f>'VIỆC-MẪU 1.THA-CĐ'!FC20+'VIỆC-MẪU 2.THA-TĐ'!FO20</f>
        <v>59</v>
      </c>
      <c r="M25" s="695">
        <f>'VIỆC-MẪU 1.THA-CĐ'!FC21+'VIỆC-MẪU 2.THA-TĐ'!FO21</f>
        <v>16</v>
      </c>
      <c r="N25" s="695">
        <f>'VIỆC-MẪU 1.THA-CĐ'!FC22+'VIỆC-MẪU 2.THA-TĐ'!FO23</f>
        <v>0</v>
      </c>
      <c r="O25" s="695">
        <f>'VIỆC-MẪU 1.THA-CĐ'!FC23+'VIỆC-MẪU 2.THA-TĐ'!FO23</f>
        <v>0</v>
      </c>
      <c r="P25" s="696">
        <f>'VIỆC-MẪU 1.THA-CĐ'!FC24+'VIỆC-MẪU 2.THA-TĐ'!FO24</f>
        <v>4</v>
      </c>
      <c r="Q25" s="697">
        <f>'VIỆC-MẪU 1.THA-CĐ'!FC25+'VIỆC-MẪU 2.THA-TĐ'!FO25</f>
        <v>0</v>
      </c>
      <c r="R25" s="397">
        <f>C25-F25-G25-J25-K25</f>
        <v>79</v>
      </c>
      <c r="S25" s="698">
        <f>(J25+K25)/I25*100</f>
        <v>7.0588235294117645</v>
      </c>
      <c r="T25" s="545" t="str">
        <f>IF(C25-F25-G25-H25=0,"Hợp lý","Kiểm tra")</f>
        <v>Hợp lý</v>
      </c>
      <c r="U25" s="551">
        <f>C25-F25-G25-H25</f>
        <v>0</v>
      </c>
    </row>
    <row r="26" spans="1:21" ht="23.25" customHeight="1" hidden="1">
      <c r="A26" s="40" t="s">
        <v>347</v>
      </c>
      <c r="B26" s="530" t="s">
        <v>349</v>
      </c>
      <c r="C26" s="527">
        <f t="shared" si="5"/>
        <v>0</v>
      </c>
      <c r="D26" s="695">
        <f>'VIỆC-MẪU 1.THA-CĐ'!FP12+'VIỆC-MẪU 2.THA-TĐ'!GC12</f>
        <v>0</v>
      </c>
      <c r="E26" s="695">
        <f>'VIỆC-MẪU 1.THA-CĐ'!FP13+'VIỆC-MẪU 2.THA-TĐ'!GC13</f>
        <v>0</v>
      </c>
      <c r="F26" s="695">
        <f>'VIỆC-MẪU 1.THA-CĐ'!FP14+'VIỆC-MẪU 2.THA-TĐ'!GC14</f>
        <v>0</v>
      </c>
      <c r="G26" s="695">
        <f>'VIỆC-MẪU 1.THA-CĐ'!FP15+'VIỆC-MẪU 2.THA-TĐ'!GC15</f>
        <v>0</v>
      </c>
      <c r="H26" s="527">
        <f>I26+Q26</f>
        <v>0</v>
      </c>
      <c r="I26" s="527">
        <f>J26+K26+L26+M26+N26+O26+P26</f>
        <v>0</v>
      </c>
      <c r="J26" s="695">
        <f>'VIỆC-MẪU 1.THA-CĐ'!FP18+'VIỆC-MẪU 2.THA-TĐ'!GC18</f>
        <v>0</v>
      </c>
      <c r="K26" s="695">
        <f>'VIỆC-MẪU 1.THA-CĐ'!FP19+'VIỆC-MẪU 2.THA-TĐ'!GC19</f>
        <v>0</v>
      </c>
      <c r="L26" s="695">
        <f>'VIỆC-MẪU 1.THA-CĐ'!FP20+'VIỆC-MẪU 2.THA-TĐ'!GC20</f>
        <v>0</v>
      </c>
      <c r="M26" s="695">
        <f>'VIỆC-MẪU 1.THA-CĐ'!FP21+'VIỆC-MẪU 2.THA-TĐ'!GC21</f>
        <v>0</v>
      </c>
      <c r="N26" s="695">
        <f>'VIỆC-MẪU 1.THA-CĐ'!FP22+'VIỆC-MẪU 2.THA-TĐ'!GC22</f>
        <v>0</v>
      </c>
      <c r="O26" s="695">
        <f>'VIỆC-MẪU 1.THA-CĐ'!FP23+'VIỆC-MẪU 2.THA-TĐ'!GC23</f>
        <v>0</v>
      </c>
      <c r="P26" s="696">
        <f>'VIỆC-MẪU 1.THA-CĐ'!FP24+'VIỆC-MẪU 2.THA-TĐ'!GC24</f>
        <v>0</v>
      </c>
      <c r="Q26" s="697">
        <f>'VIỆC-MẪU 1.THA-CĐ'!FP25+'VIỆC-MẪU 2.THA-TĐ'!GC25</f>
        <v>0</v>
      </c>
      <c r="R26" s="397">
        <f>C26-F26-G26-J26-K26</f>
        <v>0</v>
      </c>
      <c r="S26" s="698" t="e">
        <f>(J26+K26)/I26*100</f>
        <v>#DIV/0!</v>
      </c>
      <c r="T26" s="545" t="str">
        <f>IF(C26-F26-G26-H26=0,"Hợp lý","Kiểm tra")</f>
        <v>Hợp lý</v>
      </c>
      <c r="U26" s="551">
        <f>C26-F26-G26-H26</f>
        <v>0</v>
      </c>
    </row>
    <row r="27" spans="1:21" ht="23.25" customHeight="1" hidden="1">
      <c r="A27" s="40" t="s">
        <v>14</v>
      </c>
      <c r="B27" s="530" t="s">
        <v>26</v>
      </c>
      <c r="C27" s="527">
        <f t="shared" si="5"/>
        <v>0</v>
      </c>
      <c r="D27" s="527"/>
      <c r="E27" s="527"/>
      <c r="F27" s="527"/>
      <c r="G27" s="527"/>
      <c r="H27" s="527">
        <f t="shared" si="6"/>
        <v>0</v>
      </c>
      <c r="I27" s="527">
        <f t="shared" si="7"/>
        <v>0</v>
      </c>
      <c r="J27" s="527"/>
      <c r="K27" s="527"/>
      <c r="L27" s="527"/>
      <c r="M27" s="527"/>
      <c r="N27" s="527"/>
      <c r="O27" s="527"/>
      <c r="P27" s="528"/>
      <c r="Q27" s="397"/>
      <c r="R27" s="397">
        <f t="shared" si="8"/>
        <v>0</v>
      </c>
      <c r="S27" s="533" t="e">
        <f t="shared" si="2"/>
        <v>#DIV/0!</v>
      </c>
      <c r="T27" s="545" t="str">
        <f t="shared" si="3"/>
        <v>Hợp lý</v>
      </c>
      <c r="U27" s="551">
        <f t="shared" si="4"/>
        <v>0</v>
      </c>
    </row>
    <row r="28" spans="1:21" s="137" customFormat="1" ht="31.5" customHeight="1">
      <c r="A28" s="1106" t="str">
        <f>'Khai báo'!C7</f>
        <v>Long An, ngày  29  tháng  06  năm 2018</v>
      </c>
      <c r="B28" s="1106"/>
      <c r="C28" s="1106"/>
      <c r="D28" s="1106"/>
      <c r="E28" s="1106"/>
      <c r="F28" s="136"/>
      <c r="G28" s="136"/>
      <c r="H28" s="136"/>
      <c r="I28" s="136"/>
      <c r="J28" s="136"/>
      <c r="K28" s="136"/>
      <c r="L28" s="136"/>
      <c r="M28" s="136"/>
      <c r="N28" s="1118" t="str">
        <f>A28</f>
        <v>Long An, ngày  29  tháng  06  năm 2018</v>
      </c>
      <c r="O28" s="1118"/>
      <c r="P28" s="1118"/>
      <c r="Q28" s="1118"/>
      <c r="R28" s="1119"/>
      <c r="S28" s="1119"/>
      <c r="T28" s="546"/>
      <c r="U28" s="547"/>
    </row>
    <row r="29" spans="1:21" s="135" customFormat="1" ht="19.5" customHeight="1">
      <c r="A29" s="1120" t="s">
        <v>4</v>
      </c>
      <c r="B29" s="1120"/>
      <c r="C29" s="1120"/>
      <c r="D29" s="1120"/>
      <c r="E29" s="1120"/>
      <c r="F29" s="134"/>
      <c r="G29" s="134"/>
      <c r="H29" s="134"/>
      <c r="I29" s="134"/>
      <c r="J29" s="134"/>
      <c r="K29" s="134"/>
      <c r="L29" s="134"/>
      <c r="M29" s="134"/>
      <c r="N29" s="1107" t="str">
        <f>'Khai báo'!C8</f>
        <v>CỤC TRƯỞNG</v>
      </c>
      <c r="O29" s="1107"/>
      <c r="P29" s="1107"/>
      <c r="Q29" s="1107"/>
      <c r="R29" s="1107"/>
      <c r="S29" s="1107"/>
      <c r="T29" s="548"/>
      <c r="U29" s="549"/>
    </row>
    <row r="30" spans="1:21" s="124" customFormat="1" ht="15.75">
      <c r="A30" s="537"/>
      <c r="B30" s="1117"/>
      <c r="C30" s="1117"/>
      <c r="D30" s="1117"/>
      <c r="E30" s="126"/>
      <c r="F30" s="126"/>
      <c r="G30" s="126"/>
      <c r="H30" s="126"/>
      <c r="I30" s="126"/>
      <c r="J30" s="126"/>
      <c r="K30" s="126"/>
      <c r="L30" s="126"/>
      <c r="M30" s="126"/>
      <c r="N30" s="1108"/>
      <c r="O30" s="1108"/>
      <c r="P30" s="1108"/>
      <c r="Q30" s="1108"/>
      <c r="R30" s="1108"/>
      <c r="S30" s="1108"/>
      <c r="T30" s="550"/>
      <c r="U30" s="550"/>
    </row>
    <row r="31" spans="4:17" ht="15.75">
      <c r="D31" s="122"/>
      <c r="E31" s="122"/>
      <c r="F31" s="122"/>
      <c r="G31" s="122"/>
      <c r="H31" s="122"/>
      <c r="I31" s="122"/>
      <c r="J31" s="122"/>
      <c r="K31" s="122"/>
      <c r="L31" s="122"/>
      <c r="M31" s="122"/>
      <c r="N31" s="122"/>
      <c r="O31" s="122"/>
      <c r="P31" s="122"/>
      <c r="Q31" s="122"/>
    </row>
    <row r="32" spans="4:17" ht="15.75">
      <c r="D32" s="122"/>
      <c r="E32" s="122"/>
      <c r="F32" s="122"/>
      <c r="G32" s="122"/>
      <c r="H32" s="122"/>
      <c r="I32" s="122"/>
      <c r="J32" s="122"/>
      <c r="K32" s="122"/>
      <c r="L32" s="122"/>
      <c r="M32" s="122"/>
      <c r="N32" s="122"/>
      <c r="O32" s="122"/>
      <c r="P32" s="122"/>
      <c r="Q32" s="122"/>
    </row>
    <row r="33" spans="1:19" ht="15.75">
      <c r="A33" s="1121" t="s">
        <v>368</v>
      </c>
      <c r="B33" s="1121"/>
      <c r="C33" s="1121"/>
      <c r="D33" s="1121"/>
      <c r="E33" s="1121"/>
      <c r="F33" s="122"/>
      <c r="G33" s="122"/>
      <c r="H33" s="122"/>
      <c r="I33" s="122"/>
      <c r="J33" s="122"/>
      <c r="K33" s="122"/>
      <c r="L33" s="122"/>
      <c r="M33" s="122"/>
      <c r="N33" s="1036" t="s">
        <v>334</v>
      </c>
      <c r="O33" s="1036"/>
      <c r="P33" s="1036"/>
      <c r="Q33" s="1036"/>
      <c r="R33" s="1036"/>
      <c r="S33" s="1036"/>
    </row>
    <row r="34" spans="1:17" ht="15.75" hidden="1">
      <c r="A34" s="37" t="s">
        <v>32</v>
      </c>
      <c r="D34" s="122"/>
      <c r="E34" s="122"/>
      <c r="F34" s="122"/>
      <c r="G34" s="122"/>
      <c r="H34" s="122"/>
      <c r="I34" s="122"/>
      <c r="J34" s="122"/>
      <c r="K34" s="122"/>
      <c r="L34" s="122"/>
      <c r="M34" s="122"/>
      <c r="N34" s="122"/>
      <c r="O34" s="122"/>
      <c r="P34" s="122"/>
      <c r="Q34" s="122"/>
    </row>
    <row r="35" spans="2:17" ht="15.75" hidden="1">
      <c r="B35" s="1105" t="s">
        <v>43</v>
      </c>
      <c r="C35" s="1105"/>
      <c r="D35" s="1105"/>
      <c r="E35" s="1105"/>
      <c r="F35" s="1105"/>
      <c r="G35" s="1105"/>
      <c r="H35" s="1105"/>
      <c r="I35" s="1105"/>
      <c r="J35" s="1105"/>
      <c r="K35" s="1105"/>
      <c r="L35" s="1105"/>
      <c r="M35" s="1105"/>
      <c r="N35" s="1105"/>
      <c r="O35" s="1105"/>
      <c r="P35" s="122"/>
      <c r="Q35" s="122"/>
    </row>
    <row r="36" spans="2:17" ht="15.75" hidden="1">
      <c r="B36" s="1105" t="s">
        <v>50</v>
      </c>
      <c r="C36" s="1105"/>
      <c r="D36" s="1105"/>
      <c r="E36" s="1105"/>
      <c r="F36" s="1105"/>
      <c r="G36" s="1105"/>
      <c r="H36" s="1105"/>
      <c r="I36" s="1105"/>
      <c r="J36" s="1105"/>
      <c r="K36" s="1105"/>
      <c r="L36" s="1105"/>
      <c r="M36" s="1105"/>
      <c r="N36" s="1105"/>
      <c r="O36" s="1105"/>
      <c r="P36" s="122"/>
      <c r="Q36" s="122"/>
    </row>
    <row r="37" spans="2:17" ht="15.75" hidden="1">
      <c r="B37" s="1105" t="s">
        <v>44</v>
      </c>
      <c r="C37" s="1105"/>
      <c r="D37" s="1105"/>
      <c r="E37" s="1105"/>
      <c r="F37" s="1105"/>
      <c r="G37" s="1105"/>
      <c r="H37" s="1105"/>
      <c r="I37" s="1105"/>
      <c r="J37" s="1105"/>
      <c r="K37" s="1105"/>
      <c r="L37" s="1105"/>
      <c r="M37" s="1105"/>
      <c r="N37" s="1105"/>
      <c r="O37" s="1105"/>
      <c r="P37" s="122"/>
      <c r="Q37" s="122"/>
    </row>
    <row r="38" spans="1:16" ht="15.75" customHeight="1" hidden="1">
      <c r="A38" s="41"/>
      <c r="B38" s="1114" t="s">
        <v>45</v>
      </c>
      <c r="C38" s="1114"/>
      <c r="D38" s="1114"/>
      <c r="E38" s="1114"/>
      <c r="F38" s="1114"/>
      <c r="G38" s="1114"/>
      <c r="H38" s="1114"/>
      <c r="I38" s="1114"/>
      <c r="J38" s="1114"/>
      <c r="K38" s="1114"/>
      <c r="L38" s="1114"/>
      <c r="M38" s="1114"/>
      <c r="N38" s="1114"/>
      <c r="O38" s="1114"/>
      <c r="P38" s="531"/>
    </row>
    <row r="39" spans="1:16" ht="15.75" customHeight="1">
      <c r="A39" s="41"/>
      <c r="B39" s="531"/>
      <c r="C39" s="531"/>
      <c r="D39" s="531"/>
      <c r="E39" s="531"/>
      <c r="F39" s="531"/>
      <c r="G39" s="531"/>
      <c r="H39" s="531"/>
      <c r="I39" s="531"/>
      <c r="J39" s="531"/>
      <c r="K39" s="531"/>
      <c r="L39" s="531"/>
      <c r="M39" s="531"/>
      <c r="N39" s="531"/>
      <c r="O39" s="531"/>
      <c r="P39" s="531"/>
    </row>
    <row r="40" spans="1:16" ht="15.75">
      <c r="A40" s="41"/>
      <c r="B40" s="531"/>
      <c r="C40" s="531"/>
      <c r="D40" s="531"/>
      <c r="E40" s="531"/>
      <c r="F40" s="531"/>
      <c r="G40" s="531"/>
      <c r="H40" s="531"/>
      <c r="I40" s="531"/>
      <c r="J40" s="531"/>
      <c r="K40" s="531"/>
      <c r="L40" s="531"/>
      <c r="M40" s="531"/>
      <c r="N40" s="531"/>
      <c r="O40" s="531"/>
      <c r="P40" s="531"/>
    </row>
  </sheetData>
  <sheetProtection/>
  <mergeCells count="45">
    <mergeCell ref="S6:S10"/>
    <mergeCell ref="D9:D10"/>
    <mergeCell ref="B38:O38"/>
    <mergeCell ref="A11:B11"/>
    <mergeCell ref="B37:O37"/>
    <mergeCell ref="B35:O35"/>
    <mergeCell ref="B30:D30"/>
    <mergeCell ref="N28:S28"/>
    <mergeCell ref="A29:E29"/>
    <mergeCell ref="A33:E33"/>
    <mergeCell ref="B36:O36"/>
    <mergeCell ref="A28:E28"/>
    <mergeCell ref="N29:S29"/>
    <mergeCell ref="N30:S30"/>
    <mergeCell ref="N33:S33"/>
    <mergeCell ref="A12:B12"/>
    <mergeCell ref="H6:Q6"/>
    <mergeCell ref="L9:L10"/>
    <mergeCell ref="A6:B10"/>
    <mergeCell ref="D7:E8"/>
    <mergeCell ref="J9:J10"/>
    <mergeCell ref="P9:P10"/>
    <mergeCell ref="H7:H10"/>
    <mergeCell ref="K9:K10"/>
    <mergeCell ref="M9:M10"/>
    <mergeCell ref="E1:O1"/>
    <mergeCell ref="E2:O2"/>
    <mergeCell ref="E3:O3"/>
    <mergeCell ref="F6:F10"/>
    <mergeCell ref="G6:G10"/>
    <mergeCell ref="P5:S5"/>
    <mergeCell ref="P4:S4"/>
    <mergeCell ref="E9:E10"/>
    <mergeCell ref="N9:N10"/>
    <mergeCell ref="C6:E6"/>
    <mergeCell ref="A2:D2"/>
    <mergeCell ref="P2:S2"/>
    <mergeCell ref="O9:O10"/>
    <mergeCell ref="Q7:Q10"/>
    <mergeCell ref="I7:P7"/>
    <mergeCell ref="A3:D3"/>
    <mergeCell ref="I8:I10"/>
    <mergeCell ref="J8:P8"/>
    <mergeCell ref="C7:C10"/>
    <mergeCell ref="R6:R10"/>
  </mergeCells>
  <printOptions/>
  <pageMargins left="0.25" right="0" top="0" bottom="0" header="0.511811023622047" footer="0.275590551181102"/>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sheetPr>
    <tabColor indexed="14"/>
  </sheetPr>
  <dimension ref="A1:AD36"/>
  <sheetViews>
    <sheetView tabSelected="1" zoomScale="80" zoomScaleNormal="80" zoomScalePageLayoutView="0" workbookViewId="0" topLeftCell="A13">
      <selection activeCell="A25" sqref="A25:IV25"/>
    </sheetView>
  </sheetViews>
  <sheetFormatPr defaultColWidth="9.00390625" defaultRowHeight="15.75"/>
  <cols>
    <col min="1" max="1" width="2.625" style="110" customWidth="1"/>
    <col min="2" max="2" width="17.625" style="110" customWidth="1"/>
    <col min="3" max="3" width="13.625" style="110" customWidth="1"/>
    <col min="4" max="4" width="14.25390625" style="110" customWidth="1"/>
    <col min="5" max="5" width="11.00390625" style="110" customWidth="1"/>
    <col min="6" max="6" width="7.50390625" style="110" customWidth="1"/>
    <col min="7" max="7" width="7.125" style="110" customWidth="1"/>
    <col min="8" max="8" width="14.125" style="110" customWidth="1"/>
    <col min="9" max="9" width="11.50390625" style="110" customWidth="1"/>
    <col min="10" max="10" width="10.875" style="110" customWidth="1"/>
    <col min="11" max="11" width="10.75390625" style="110" customWidth="1"/>
    <col min="12" max="12" width="6.375" style="110" customWidth="1"/>
    <col min="13" max="13" width="11.25390625" style="110" customWidth="1"/>
    <col min="14" max="14" width="11.625" style="110" customWidth="1"/>
    <col min="15" max="15" width="10.875" style="110" customWidth="1"/>
    <col min="16" max="16" width="5.25390625" style="110" customWidth="1"/>
    <col min="17" max="17" width="9.50390625" style="110" customWidth="1"/>
    <col min="18" max="18" width="11.875" style="110" customWidth="1"/>
    <col min="19" max="19" width="12.25390625" style="110" customWidth="1"/>
    <col min="20" max="20" width="6.75390625" style="534" customWidth="1"/>
    <col min="21" max="21" width="9.00390625" style="554" customWidth="1"/>
    <col min="22" max="22" width="16.625" style="554" customWidth="1"/>
    <col min="23" max="16384" width="9.00390625" style="110" customWidth="1"/>
  </cols>
  <sheetData>
    <row r="1" spans="1:21" ht="20.25" customHeight="1">
      <c r="A1" s="122" t="s">
        <v>24</v>
      </c>
      <c r="B1" s="122"/>
      <c r="C1" s="122"/>
      <c r="E1" s="1005" t="s">
        <v>198</v>
      </c>
      <c r="F1" s="1005"/>
      <c r="G1" s="1005"/>
      <c r="H1" s="1005"/>
      <c r="I1" s="1005"/>
      <c r="J1" s="1005"/>
      <c r="K1" s="1005"/>
      <c r="L1" s="1005"/>
      <c r="M1" s="1005"/>
      <c r="N1" s="1005"/>
      <c r="O1" s="1005"/>
      <c r="P1" s="1005"/>
      <c r="Q1" s="68" t="s">
        <v>301</v>
      </c>
      <c r="R1" s="68"/>
      <c r="S1" s="68"/>
      <c r="T1" s="532"/>
      <c r="U1" s="553"/>
    </row>
    <row r="2" spans="1:21" ht="17.25" customHeight="1">
      <c r="A2" s="995" t="s">
        <v>269</v>
      </c>
      <c r="B2" s="995"/>
      <c r="C2" s="995"/>
      <c r="D2" s="995"/>
      <c r="E2" s="1019" t="s">
        <v>30</v>
      </c>
      <c r="F2" s="1019"/>
      <c r="G2" s="1019"/>
      <c r="H2" s="1019"/>
      <c r="I2" s="1019"/>
      <c r="J2" s="1019"/>
      <c r="K2" s="1019"/>
      <c r="L2" s="1019"/>
      <c r="M2" s="1019"/>
      <c r="N2" s="1019"/>
      <c r="O2" s="1019"/>
      <c r="P2" s="1019"/>
      <c r="Q2" s="1096" t="str">
        <f>'Khai báo'!C4</f>
        <v>Cục THADS tỉnh Long An - 01ĐV.</v>
      </c>
      <c r="R2" s="1096"/>
      <c r="S2" s="1096"/>
      <c r="T2" s="1096"/>
      <c r="U2" s="555"/>
    </row>
    <row r="3" spans="1:21" ht="14.25" customHeight="1">
      <c r="A3" s="995" t="s">
        <v>270</v>
      </c>
      <c r="B3" s="995"/>
      <c r="C3" s="995"/>
      <c r="D3" s="995"/>
      <c r="E3" s="1006" t="str">
        <f>'Khai báo'!C3</f>
        <v>09 Tháng / Năm 2018</v>
      </c>
      <c r="F3" s="1006"/>
      <c r="G3" s="1006"/>
      <c r="H3" s="1006"/>
      <c r="I3" s="1006"/>
      <c r="J3" s="1006"/>
      <c r="K3" s="1006"/>
      <c r="L3" s="1006"/>
      <c r="M3" s="1006"/>
      <c r="N3" s="1006"/>
      <c r="O3" s="1006"/>
      <c r="P3" s="1006"/>
      <c r="Q3" s="68" t="s">
        <v>291</v>
      </c>
      <c r="R3" s="120"/>
      <c r="S3" s="68"/>
      <c r="T3" s="532"/>
      <c r="U3" s="556"/>
    </row>
    <row r="4" spans="1:21" ht="14.25" customHeight="1">
      <c r="A4" s="122" t="s">
        <v>185</v>
      </c>
      <c r="B4" s="122"/>
      <c r="C4" s="122"/>
      <c r="D4" s="122"/>
      <c r="E4" s="122"/>
      <c r="F4" s="122"/>
      <c r="G4" s="122"/>
      <c r="H4" s="122"/>
      <c r="I4" s="122"/>
      <c r="J4" s="122"/>
      <c r="K4" s="122"/>
      <c r="L4" s="122"/>
      <c r="M4" s="122"/>
      <c r="N4" s="122"/>
      <c r="O4" s="121"/>
      <c r="P4" s="121"/>
      <c r="Q4" s="1096" t="str">
        <f>'Khai báo'!C5</f>
        <v>Tổng Cục Thi hành án dân sự.</v>
      </c>
      <c r="R4" s="1096"/>
      <c r="S4" s="1096"/>
      <c r="T4" s="1096"/>
      <c r="U4" s="555"/>
    </row>
    <row r="5" spans="2:21" ht="15" customHeight="1">
      <c r="B5" s="118"/>
      <c r="C5" s="118"/>
      <c r="Q5" s="1143" t="s">
        <v>164</v>
      </c>
      <c r="R5" s="1143"/>
      <c r="S5" s="1143"/>
      <c r="T5" s="1143"/>
      <c r="U5" s="553"/>
    </row>
    <row r="6" spans="1:22" s="704" customFormat="1" ht="22.5" customHeight="1">
      <c r="A6" s="1153" t="s">
        <v>60</v>
      </c>
      <c r="B6" s="1137"/>
      <c r="C6" s="1127" t="s">
        <v>186</v>
      </c>
      <c r="D6" s="1140"/>
      <c r="E6" s="1141"/>
      <c r="F6" s="1153" t="s">
        <v>101</v>
      </c>
      <c r="G6" s="1132" t="s">
        <v>187</v>
      </c>
      <c r="H6" s="1147" t="s">
        <v>104</v>
      </c>
      <c r="I6" s="1148"/>
      <c r="J6" s="1148"/>
      <c r="K6" s="1148"/>
      <c r="L6" s="1148"/>
      <c r="M6" s="1148"/>
      <c r="N6" s="1148"/>
      <c r="O6" s="1148"/>
      <c r="P6" s="1148"/>
      <c r="Q6" s="1148"/>
      <c r="R6" s="1149"/>
      <c r="S6" s="1136" t="s">
        <v>338</v>
      </c>
      <c r="T6" s="1144" t="s">
        <v>199</v>
      </c>
      <c r="U6" s="726"/>
      <c r="V6" s="726"/>
    </row>
    <row r="7" spans="1:30" s="729" customFormat="1" ht="16.5" customHeight="1">
      <c r="A7" s="1154"/>
      <c r="B7" s="1138"/>
      <c r="C7" s="1136" t="s">
        <v>35</v>
      </c>
      <c r="D7" s="1129" t="s">
        <v>6</v>
      </c>
      <c r="E7" s="1137"/>
      <c r="F7" s="1154"/>
      <c r="G7" s="1133"/>
      <c r="H7" s="1132" t="s">
        <v>27</v>
      </c>
      <c r="I7" s="1129" t="s">
        <v>105</v>
      </c>
      <c r="J7" s="1130"/>
      <c r="K7" s="1130"/>
      <c r="L7" s="1130"/>
      <c r="M7" s="1130"/>
      <c r="N7" s="1130"/>
      <c r="O7" s="1130"/>
      <c r="P7" s="1130"/>
      <c r="Q7" s="1131"/>
      <c r="R7" s="1137" t="s">
        <v>190</v>
      </c>
      <c r="S7" s="1133"/>
      <c r="T7" s="1145"/>
      <c r="U7" s="727"/>
      <c r="V7" s="727"/>
      <c r="W7" s="728"/>
      <c r="X7" s="728"/>
      <c r="Y7" s="728"/>
      <c r="Z7" s="728"/>
      <c r="AA7" s="728"/>
      <c r="AB7" s="728"/>
      <c r="AC7" s="728"/>
      <c r="AD7" s="728"/>
    </row>
    <row r="8" spans="1:22" s="704" customFormat="1" ht="15.75" customHeight="1">
      <c r="A8" s="1154"/>
      <c r="B8" s="1138"/>
      <c r="C8" s="1133"/>
      <c r="D8" s="1142"/>
      <c r="E8" s="1139"/>
      <c r="F8" s="1154"/>
      <c r="G8" s="1133"/>
      <c r="H8" s="1133"/>
      <c r="I8" s="1132" t="s">
        <v>27</v>
      </c>
      <c r="J8" s="1127" t="s">
        <v>6</v>
      </c>
      <c r="K8" s="1135"/>
      <c r="L8" s="1135"/>
      <c r="M8" s="1135"/>
      <c r="N8" s="1135"/>
      <c r="O8" s="1135"/>
      <c r="P8" s="1135"/>
      <c r="Q8" s="1128"/>
      <c r="R8" s="1138"/>
      <c r="S8" s="1133"/>
      <c r="T8" s="1145"/>
      <c r="U8" s="726"/>
      <c r="V8" s="726"/>
    </row>
    <row r="9" spans="1:22" s="704" customFormat="1" ht="15.75" customHeight="1">
      <c r="A9" s="1154"/>
      <c r="B9" s="1138"/>
      <c r="C9" s="1133"/>
      <c r="D9" s="1136" t="s">
        <v>191</v>
      </c>
      <c r="E9" s="1136" t="s">
        <v>192</v>
      </c>
      <c r="F9" s="1154"/>
      <c r="G9" s="1133"/>
      <c r="H9" s="1133"/>
      <c r="I9" s="1133"/>
      <c r="J9" s="1128" t="s">
        <v>193</v>
      </c>
      <c r="K9" s="1150" t="s">
        <v>194</v>
      </c>
      <c r="L9" s="1136" t="s">
        <v>171</v>
      </c>
      <c r="M9" s="1152" t="s">
        <v>109</v>
      </c>
      <c r="N9" s="1132" t="s">
        <v>195</v>
      </c>
      <c r="O9" s="1132" t="s">
        <v>113</v>
      </c>
      <c r="P9" s="1132" t="s">
        <v>339</v>
      </c>
      <c r="Q9" s="1132" t="s">
        <v>117</v>
      </c>
      <c r="R9" s="1138"/>
      <c r="S9" s="1133"/>
      <c r="T9" s="1145"/>
      <c r="U9" s="726"/>
      <c r="V9" s="726"/>
    </row>
    <row r="10" spans="1:22" s="704" customFormat="1" ht="84.75" customHeight="1">
      <c r="A10" s="1142"/>
      <c r="B10" s="1139"/>
      <c r="C10" s="1134"/>
      <c r="D10" s="1134"/>
      <c r="E10" s="1134"/>
      <c r="F10" s="1142"/>
      <c r="G10" s="1134"/>
      <c r="H10" s="1134"/>
      <c r="I10" s="1134"/>
      <c r="J10" s="1128"/>
      <c r="K10" s="1150"/>
      <c r="L10" s="1151"/>
      <c r="M10" s="1152"/>
      <c r="N10" s="1134"/>
      <c r="O10" s="1134" t="s">
        <v>113</v>
      </c>
      <c r="P10" s="1134" t="s">
        <v>339</v>
      </c>
      <c r="Q10" s="1134" t="s">
        <v>117</v>
      </c>
      <c r="R10" s="1139"/>
      <c r="S10" s="1134"/>
      <c r="T10" s="1146"/>
      <c r="U10" s="726"/>
      <c r="V10" s="726"/>
    </row>
    <row r="11" spans="1:22" s="700" customFormat="1" ht="11.25" customHeight="1">
      <c r="A11" s="1115" t="s">
        <v>5</v>
      </c>
      <c r="B11" s="1116"/>
      <c r="C11" s="529">
        <v>1</v>
      </c>
      <c r="D11" s="529">
        <v>2</v>
      </c>
      <c r="E11" s="529">
        <v>3</v>
      </c>
      <c r="F11" s="529">
        <v>4</v>
      </c>
      <c r="G11" s="529">
        <v>5</v>
      </c>
      <c r="H11" s="529">
        <v>6</v>
      </c>
      <c r="I11" s="529">
        <v>7</v>
      </c>
      <c r="J11" s="529">
        <v>8</v>
      </c>
      <c r="K11" s="529">
        <v>9</v>
      </c>
      <c r="L11" s="529">
        <v>10</v>
      </c>
      <c r="M11" s="529">
        <v>11</v>
      </c>
      <c r="N11" s="529">
        <v>12</v>
      </c>
      <c r="O11" s="529">
        <v>13</v>
      </c>
      <c r="P11" s="529">
        <v>14</v>
      </c>
      <c r="Q11" s="529">
        <v>15</v>
      </c>
      <c r="R11" s="529">
        <v>16</v>
      </c>
      <c r="S11" s="529">
        <v>17</v>
      </c>
      <c r="T11" s="529">
        <v>18</v>
      </c>
      <c r="U11" s="699"/>
      <c r="V11" s="699"/>
    </row>
    <row r="12" spans="1:22" s="704" customFormat="1" ht="25.5" customHeight="1">
      <c r="A12" s="1127" t="s">
        <v>25</v>
      </c>
      <c r="B12" s="1128"/>
      <c r="C12" s="535">
        <f>C13</f>
        <v>2503634336</v>
      </c>
      <c r="D12" s="535">
        <f aca="true" t="shared" si="0" ref="D12:S12">D13</f>
        <v>1965392530</v>
      </c>
      <c r="E12" s="535">
        <f t="shared" si="0"/>
        <v>538241806</v>
      </c>
      <c r="F12" s="535">
        <f t="shared" si="0"/>
        <v>391153</v>
      </c>
      <c r="G12" s="535">
        <f t="shared" si="0"/>
        <v>0</v>
      </c>
      <c r="H12" s="535">
        <f t="shared" si="0"/>
        <v>2503243183</v>
      </c>
      <c r="I12" s="535">
        <f t="shared" si="0"/>
        <v>1254375904</v>
      </c>
      <c r="J12" s="535">
        <f t="shared" si="0"/>
        <v>98420284</v>
      </c>
      <c r="K12" s="535">
        <f t="shared" si="0"/>
        <v>76172957</v>
      </c>
      <c r="L12" s="535">
        <f t="shared" si="0"/>
        <v>6332</v>
      </c>
      <c r="M12" s="535">
        <f t="shared" si="0"/>
        <v>912932335</v>
      </c>
      <c r="N12" s="535">
        <f t="shared" si="0"/>
        <v>55887699</v>
      </c>
      <c r="O12" s="535">
        <f t="shared" si="0"/>
        <v>107566817</v>
      </c>
      <c r="P12" s="535">
        <f t="shared" si="0"/>
        <v>0</v>
      </c>
      <c r="Q12" s="535">
        <f t="shared" si="0"/>
        <v>3389480</v>
      </c>
      <c r="R12" s="535">
        <f t="shared" si="0"/>
        <v>1248867279</v>
      </c>
      <c r="S12" s="535">
        <f t="shared" si="0"/>
        <v>2328643610</v>
      </c>
      <c r="T12" s="701">
        <f>(J12+K12+L12)/I12*100</f>
        <v>13.919238439070018</v>
      </c>
      <c r="U12" s="702" t="str">
        <f>IF(C12-F12-G12-H12=0,"Hợp lý","Kiểm tra")</f>
        <v>Hợp lý</v>
      </c>
      <c r="V12" s="703">
        <f>C12-F12-G12-H12</f>
        <v>0</v>
      </c>
    </row>
    <row r="13" spans="1:22" s="704" customFormat="1" ht="26.25" customHeight="1">
      <c r="A13" s="535" t="s">
        <v>0</v>
      </c>
      <c r="B13" s="725" t="s">
        <v>83</v>
      </c>
      <c r="C13" s="535">
        <f>SUM(C14:C27)</f>
        <v>2503634336</v>
      </c>
      <c r="D13" s="535">
        <f>SUM(D14:D27)</f>
        <v>1965392530</v>
      </c>
      <c r="E13" s="535">
        <f aca="true" t="shared" si="1" ref="E13:O13">SUM(E14:E27)</f>
        <v>538241806</v>
      </c>
      <c r="F13" s="535">
        <f t="shared" si="1"/>
        <v>391153</v>
      </c>
      <c r="G13" s="535">
        <f t="shared" si="1"/>
        <v>0</v>
      </c>
      <c r="H13" s="535">
        <f t="shared" si="1"/>
        <v>2503243183</v>
      </c>
      <c r="I13" s="535">
        <f t="shared" si="1"/>
        <v>1254375904</v>
      </c>
      <c r="J13" s="535">
        <f t="shared" si="1"/>
        <v>98420284</v>
      </c>
      <c r="K13" s="535">
        <f t="shared" si="1"/>
        <v>76172957</v>
      </c>
      <c r="L13" s="535">
        <f t="shared" si="1"/>
        <v>6332</v>
      </c>
      <c r="M13" s="535">
        <f t="shared" si="1"/>
        <v>912932335</v>
      </c>
      <c r="N13" s="535">
        <f t="shared" si="1"/>
        <v>55887699</v>
      </c>
      <c r="O13" s="535">
        <f t="shared" si="1"/>
        <v>107566817</v>
      </c>
      <c r="P13" s="535">
        <f>SUM(P14:P27)</f>
        <v>0</v>
      </c>
      <c r="Q13" s="535">
        <f>SUM(Q14:Q27)</f>
        <v>3389480</v>
      </c>
      <c r="R13" s="535">
        <f>SUM(R14:R27)</f>
        <v>1248867279</v>
      </c>
      <c r="S13" s="535">
        <f>SUM(S14:S27)</f>
        <v>2328643610</v>
      </c>
      <c r="T13" s="701">
        <f aca="true" t="shared" si="2" ref="T13:T22">(J13+K13+L13)/I13*100</f>
        <v>13.919238439070018</v>
      </c>
      <c r="U13" s="705" t="str">
        <f aca="true" t="shared" si="3" ref="U13:U22">IF(C13-F13-G13-H13=0,"Hợp lý","Kiểm tra")</f>
        <v>Hợp lý</v>
      </c>
      <c r="V13" s="706">
        <f aca="true" t="shared" si="4" ref="V13:V22">C13-F13-G13-H13</f>
        <v>0</v>
      </c>
    </row>
    <row r="14" spans="1:22" s="743" customFormat="1" ht="26.25" customHeight="1">
      <c r="A14" s="734" t="s">
        <v>36</v>
      </c>
      <c r="B14" s="735" t="s">
        <v>321</v>
      </c>
      <c r="C14" s="734">
        <f>D14+E14</f>
        <v>90146716</v>
      </c>
      <c r="D14" s="736">
        <f>'TIỀN THEO ĐT-MẪU5'!N12</f>
        <v>89814279</v>
      </c>
      <c r="E14" s="736">
        <f>'TIỀN THEO ĐT-MẪU5'!N13</f>
        <v>332437</v>
      </c>
      <c r="F14" s="736">
        <f>'TIỀN THEO ĐT-MẪU5'!N14</f>
        <v>42764</v>
      </c>
      <c r="G14" s="736">
        <f>'TIỀN THEO ĐT-MẪU5'!N15</f>
        <v>0</v>
      </c>
      <c r="H14" s="734">
        <f>I14+R14</f>
        <v>90103952</v>
      </c>
      <c r="I14" s="734">
        <f>J14+K14+L14+M14+N14+O14+P14+Q14</f>
        <v>70738345</v>
      </c>
      <c r="J14" s="736">
        <f>'TIỀN THEO ĐT-MẪU5'!N18</f>
        <v>379673</v>
      </c>
      <c r="K14" s="736">
        <f>'TIỀN THEO ĐT-MẪU5'!N19</f>
        <v>0</v>
      </c>
      <c r="L14" s="736">
        <f>'TIỀN THEO ĐT-MẪU5'!N20</f>
        <v>0</v>
      </c>
      <c r="M14" s="736">
        <f>'TIỀN THEO ĐT-MẪU5'!N21</f>
        <v>68360682</v>
      </c>
      <c r="N14" s="736">
        <f>'TIỀN THEO ĐT-MẪU5'!N22</f>
        <v>1997990</v>
      </c>
      <c r="O14" s="736">
        <f>'TIỀN THEO ĐT-MẪU5'!N23</f>
        <v>0</v>
      </c>
      <c r="P14" s="736">
        <f>'TIỀN THEO ĐT-MẪU5'!N24</f>
        <v>0</v>
      </c>
      <c r="Q14" s="737">
        <f>'TIỀN THEO ĐT-MẪU5'!N25</f>
        <v>0</v>
      </c>
      <c r="R14" s="738">
        <f>'TIỀN THEO ĐT-MẪU5'!N26</f>
        <v>19365607</v>
      </c>
      <c r="S14" s="739">
        <f>C14-F14-G14-J14-K14-L14</f>
        <v>89724279</v>
      </c>
      <c r="T14" s="740">
        <f t="shared" si="2"/>
        <v>0.5367287006785358</v>
      </c>
      <c r="U14" s="741" t="str">
        <f t="shared" si="3"/>
        <v>Hợp lý</v>
      </c>
      <c r="V14" s="742">
        <f t="shared" si="4"/>
        <v>0</v>
      </c>
    </row>
    <row r="15" spans="1:22" s="743" customFormat="1" ht="26.25" customHeight="1">
      <c r="A15" s="734" t="s">
        <v>37</v>
      </c>
      <c r="B15" s="735" t="s">
        <v>322</v>
      </c>
      <c r="C15" s="734">
        <f aca="true" t="shared" si="5" ref="C15:C27">D15+E15</f>
        <v>364461005</v>
      </c>
      <c r="D15" s="736">
        <f>'TIỀN THEO ĐT-MẪU5'!Y12</f>
        <v>351103317</v>
      </c>
      <c r="E15" s="736">
        <f>'TIỀN THEO ĐT-MẪU5'!Y13</f>
        <v>13357688</v>
      </c>
      <c r="F15" s="736">
        <f>'TIỀN THEO ĐT-MẪU5'!Y14</f>
        <v>0</v>
      </c>
      <c r="G15" s="736">
        <f>'TIỀN THEO ĐT-MẪU5'!Y15</f>
        <v>0</v>
      </c>
      <c r="H15" s="734">
        <f aca="true" t="shared" si="6" ref="H15:H23">I15+R15</f>
        <v>364461005</v>
      </c>
      <c r="I15" s="734">
        <f aca="true" t="shared" si="7" ref="I15:I23">J15+K15+L15+M15+N15+O15+P15+Q15</f>
        <v>145725896</v>
      </c>
      <c r="J15" s="736">
        <f>'TIỀN THEO ĐT-MẪU5'!Y18</f>
        <v>11772202</v>
      </c>
      <c r="K15" s="736">
        <f>'TIỀN THEO ĐT-MẪU5'!Y19</f>
        <v>47365662</v>
      </c>
      <c r="L15" s="736">
        <f>'TIỀN THEO ĐT-MẪU5'!Y20</f>
        <v>0</v>
      </c>
      <c r="M15" s="736">
        <f>'TIỀN THEO ĐT-MẪU5'!Y21</f>
        <v>70208741</v>
      </c>
      <c r="N15" s="736">
        <f>'TIỀN THEO ĐT-MẪU5'!Y22</f>
        <v>16250000</v>
      </c>
      <c r="O15" s="736">
        <f>'TIỀN THEO ĐT-MẪU5'!Y23</f>
        <v>0</v>
      </c>
      <c r="P15" s="736">
        <f>'TIỀN THEO ĐT-MẪU5'!Y24</f>
        <v>0</v>
      </c>
      <c r="Q15" s="737">
        <f>'TIỀN THEO ĐT-MẪU5'!Y25</f>
        <v>129291</v>
      </c>
      <c r="R15" s="738">
        <f>'TIỀN THEO ĐT-MẪU5'!Y26</f>
        <v>218735109</v>
      </c>
      <c r="S15" s="739">
        <f aca="true" t="shared" si="8" ref="S15:S22">C15-F15-G15-J15-K15-L15</f>
        <v>305323141</v>
      </c>
      <c r="T15" s="740">
        <f t="shared" si="2"/>
        <v>40.581575151200305</v>
      </c>
      <c r="U15" s="741" t="str">
        <f t="shared" si="3"/>
        <v>Hợp lý</v>
      </c>
      <c r="V15" s="742">
        <f t="shared" si="4"/>
        <v>0</v>
      </c>
    </row>
    <row r="16" spans="1:22" s="743" customFormat="1" ht="26.25" customHeight="1">
      <c r="A16" s="734" t="s">
        <v>42</v>
      </c>
      <c r="B16" s="735" t="s">
        <v>323</v>
      </c>
      <c r="C16" s="734">
        <f t="shared" si="5"/>
        <v>361324723</v>
      </c>
      <c r="D16" s="736">
        <f>'TIỀN THEO ĐT-MẪU5'!AJ12</f>
        <v>220190749</v>
      </c>
      <c r="E16" s="736">
        <f>'TIỀN THEO ĐT-MẪU5'!AJ13</f>
        <v>141133974</v>
      </c>
      <c r="F16" s="736">
        <f>'TIỀN THEO ĐT-MẪU5'!AJ14</f>
        <v>0</v>
      </c>
      <c r="G16" s="736">
        <f>'TIỀN THEO ĐT-MẪU5'!AJ15</f>
        <v>0</v>
      </c>
      <c r="H16" s="734">
        <f t="shared" si="6"/>
        <v>361324723</v>
      </c>
      <c r="I16" s="734">
        <f t="shared" si="7"/>
        <v>50354143</v>
      </c>
      <c r="J16" s="736">
        <f>'TIỀN THEO ĐT-MẪU5'!AJ18</f>
        <v>12913194</v>
      </c>
      <c r="K16" s="736">
        <f>'TIỀN THEO ĐT-MẪU5'!AJ19</f>
        <v>0</v>
      </c>
      <c r="L16" s="736">
        <f>'TIỀN THEO ĐT-MẪU5'!AJ20</f>
        <v>0</v>
      </c>
      <c r="M16" s="736">
        <f>'TIỀN THEO ĐT-MẪU5'!AJ21</f>
        <v>37318213</v>
      </c>
      <c r="N16" s="736">
        <f>'TIỀN THEO ĐT-MẪU5'!AJ22</f>
        <v>0</v>
      </c>
      <c r="O16" s="736">
        <f>'TIỀN THEO ĐT-MẪU5'!AJ23</f>
        <v>122736</v>
      </c>
      <c r="P16" s="736">
        <f>'TIỀN THEO ĐT-MẪU5'!AJ24</f>
        <v>0</v>
      </c>
      <c r="Q16" s="737">
        <f>'TIỀN THEO ĐT-MẪU5'!AJ25</f>
        <v>0</v>
      </c>
      <c r="R16" s="738">
        <f>'TIỀN THEO ĐT-MẪU5'!AJ26</f>
        <v>310970580</v>
      </c>
      <c r="S16" s="739">
        <f t="shared" si="8"/>
        <v>348411529</v>
      </c>
      <c r="T16" s="740">
        <f t="shared" si="2"/>
        <v>25.644749827238645</v>
      </c>
      <c r="U16" s="741" t="str">
        <f t="shared" si="3"/>
        <v>Hợp lý</v>
      </c>
      <c r="V16" s="742">
        <f t="shared" si="4"/>
        <v>0</v>
      </c>
    </row>
    <row r="17" spans="1:22" s="743" customFormat="1" ht="26.25" customHeight="1">
      <c r="A17" s="734" t="s">
        <v>61</v>
      </c>
      <c r="B17" s="735" t="s">
        <v>330</v>
      </c>
      <c r="C17" s="734">
        <f t="shared" si="5"/>
        <v>357333813</v>
      </c>
      <c r="D17" s="736">
        <f>'TIỀN THEO ĐT-MẪU5'!AU12</f>
        <v>301579459</v>
      </c>
      <c r="E17" s="736">
        <f>'TIỀN THEO ĐT-MẪU5'!AU13</f>
        <v>55754354</v>
      </c>
      <c r="F17" s="736">
        <f>'TIỀN THEO ĐT-MẪU5'!AU14</f>
        <v>0</v>
      </c>
      <c r="G17" s="736">
        <f>'TIỀN THEO ĐT-MẪU5'!AU15</f>
        <v>0</v>
      </c>
      <c r="H17" s="734">
        <f t="shared" si="6"/>
        <v>357333813</v>
      </c>
      <c r="I17" s="734">
        <f t="shared" si="7"/>
        <v>355941841</v>
      </c>
      <c r="J17" s="736">
        <f>'TIỀN THEO ĐT-MẪU5'!AU18</f>
        <v>200469</v>
      </c>
      <c r="K17" s="736">
        <f>'TIỀN THEO ĐT-MẪU5'!AU19</f>
        <v>0</v>
      </c>
      <c r="L17" s="736">
        <f>'TIỀN THEO ĐT-MẪU5'!AU20</f>
        <v>0</v>
      </c>
      <c r="M17" s="736">
        <f>'TIỀN THEO ĐT-MẪU5'!AU21</f>
        <v>248297291</v>
      </c>
      <c r="N17" s="736">
        <f>'TIỀN THEO ĐT-MẪU5'!AU22</f>
        <v>0</v>
      </c>
      <c r="O17" s="736">
        <f>'TIỀN THEO ĐT-MẪU5'!AU23</f>
        <v>107444081</v>
      </c>
      <c r="P17" s="736">
        <f>'TIỀN THEO ĐT-MẪU5'!AU24</f>
        <v>0</v>
      </c>
      <c r="Q17" s="737">
        <f>'TIỀN THEO ĐT-MẪU5'!AU25</f>
        <v>0</v>
      </c>
      <c r="R17" s="738">
        <f>'TIỀN THEO ĐT-MẪU5'!AU26</f>
        <v>1391972</v>
      </c>
      <c r="S17" s="739">
        <f t="shared" si="8"/>
        <v>357133344</v>
      </c>
      <c r="T17" s="740">
        <f t="shared" si="2"/>
        <v>0.0563207178557016</v>
      </c>
      <c r="U17" s="741" t="str">
        <f t="shared" si="3"/>
        <v>Hợp lý</v>
      </c>
      <c r="V17" s="742">
        <f t="shared" si="4"/>
        <v>0</v>
      </c>
    </row>
    <row r="18" spans="1:22" s="743" customFormat="1" ht="26.25" customHeight="1">
      <c r="A18" s="734" t="s">
        <v>62</v>
      </c>
      <c r="B18" s="735" t="s">
        <v>352</v>
      </c>
      <c r="C18" s="734">
        <f t="shared" si="5"/>
        <v>117154874</v>
      </c>
      <c r="D18" s="736">
        <f>'TIỀN THEO ĐT-MẪU5'!BF12</f>
        <v>72934196</v>
      </c>
      <c r="E18" s="736">
        <f>'TIỀN THEO ĐT-MẪU5'!BF13</f>
        <v>44220678</v>
      </c>
      <c r="F18" s="736">
        <f>'TIỀN THEO ĐT-MẪU5'!BF14</f>
        <v>0</v>
      </c>
      <c r="G18" s="736">
        <f>'TIỀN THEO ĐT-MẪU5'!BF15</f>
        <v>0</v>
      </c>
      <c r="H18" s="734">
        <f t="shared" si="6"/>
        <v>117154874</v>
      </c>
      <c r="I18" s="734">
        <f t="shared" si="7"/>
        <v>95821852</v>
      </c>
      <c r="J18" s="736">
        <f>'TIỀN THEO ĐT-MẪU5'!BF18</f>
        <v>42348889</v>
      </c>
      <c r="K18" s="736">
        <f>'TIỀN THEO ĐT-MẪU5'!BF19</f>
        <v>2787829</v>
      </c>
      <c r="L18" s="736">
        <f>'TIỀN THEO ĐT-MẪU5'!BF20</f>
        <v>0</v>
      </c>
      <c r="M18" s="736">
        <f>'TIỀN THEO ĐT-MẪU5'!BF21</f>
        <v>50685134</v>
      </c>
      <c r="N18" s="736">
        <f>'TIỀN THEO ĐT-MẪU5'!BF22</f>
        <v>0</v>
      </c>
      <c r="O18" s="736">
        <f>'TIỀN THEO ĐT-MẪU5'!BF23</f>
        <v>0</v>
      </c>
      <c r="P18" s="736">
        <f>'TIỀN THEO ĐT-MẪU5'!BF24</f>
        <v>0</v>
      </c>
      <c r="Q18" s="737">
        <f>'TIỀN THEO ĐT-MẪU5'!BF25</f>
        <v>0</v>
      </c>
      <c r="R18" s="738">
        <f>'TIỀN THEO ĐT-MẪU5'!BF26</f>
        <v>21333022</v>
      </c>
      <c r="S18" s="739">
        <f t="shared" si="8"/>
        <v>72018156</v>
      </c>
      <c r="T18" s="740">
        <f t="shared" si="2"/>
        <v>47.104827404087324</v>
      </c>
      <c r="U18" s="741" t="str">
        <f t="shared" si="3"/>
        <v>Hợp lý</v>
      </c>
      <c r="V18" s="742">
        <f t="shared" si="4"/>
        <v>0</v>
      </c>
    </row>
    <row r="19" spans="1:22" s="743" customFormat="1" ht="30.75" customHeight="1">
      <c r="A19" s="734" t="s">
        <v>63</v>
      </c>
      <c r="B19" s="744" t="s">
        <v>334</v>
      </c>
      <c r="C19" s="734">
        <f t="shared" si="5"/>
        <v>620585508</v>
      </c>
      <c r="D19" s="736">
        <f>'TIỀN THEO ĐT-MẪU5'!BQ12</f>
        <v>620360208</v>
      </c>
      <c r="E19" s="736">
        <f>'TIỀN THEO ĐT-MẪU5'!BQ13</f>
        <v>225300</v>
      </c>
      <c r="F19" s="736">
        <f>'TIỀN THEO ĐT-MẪU5'!BQ14</f>
        <v>0</v>
      </c>
      <c r="G19" s="736">
        <f>'TIỀN THEO ĐT-MẪU5'!BQ15</f>
        <v>0</v>
      </c>
      <c r="H19" s="734">
        <f t="shared" si="6"/>
        <v>620585508</v>
      </c>
      <c r="I19" s="734">
        <f t="shared" si="7"/>
        <v>838674</v>
      </c>
      <c r="J19" s="736">
        <f>'TIỀN THEO ĐT-MẪU5'!BQ18</f>
        <v>599775</v>
      </c>
      <c r="K19" s="736">
        <f>'TIỀN THEO ĐT-MẪU5'!BQ19</f>
        <v>0</v>
      </c>
      <c r="L19" s="736">
        <f>'TIỀN THEO ĐT-MẪU5'!BQ20</f>
        <v>0</v>
      </c>
      <c r="M19" s="736">
        <f>'TIỀN THEO ĐT-MẪU5'!BQ21</f>
        <v>238899</v>
      </c>
      <c r="N19" s="736">
        <f>'TIỀN THEO ĐT-MẪU5'!BQ22</f>
        <v>0</v>
      </c>
      <c r="O19" s="736">
        <f>'TIỀN THEO ĐT-MẪU5'!BQ23</f>
        <v>0</v>
      </c>
      <c r="P19" s="736">
        <f>'TIỀN THEO ĐT-MẪU5'!BQ24</f>
        <v>0</v>
      </c>
      <c r="Q19" s="737">
        <f>'TIỀN THEO ĐT-MẪU5'!BQ25</f>
        <v>0</v>
      </c>
      <c r="R19" s="738">
        <f>'TIỀN THEO ĐT-MẪU5'!BQ26</f>
        <v>619746834</v>
      </c>
      <c r="S19" s="739">
        <f t="shared" si="8"/>
        <v>619985733</v>
      </c>
      <c r="T19" s="740">
        <f t="shared" si="2"/>
        <v>71.51467673971055</v>
      </c>
      <c r="U19" s="741" t="str">
        <f t="shared" si="3"/>
        <v>Hợp lý</v>
      </c>
      <c r="V19" s="742">
        <f t="shared" si="4"/>
        <v>0</v>
      </c>
    </row>
    <row r="20" spans="1:22" s="743" customFormat="1" ht="26.25" customHeight="1">
      <c r="A20" s="734" t="s">
        <v>64</v>
      </c>
      <c r="B20" s="735" t="s">
        <v>324</v>
      </c>
      <c r="C20" s="734">
        <f t="shared" si="5"/>
        <v>32646</v>
      </c>
      <c r="D20" s="736">
        <f>'TIỀN THEO ĐT-MẪU5'!CB12</f>
        <v>0</v>
      </c>
      <c r="E20" s="736">
        <f>'TIỀN THEO ĐT-MẪU5'!CB13</f>
        <v>32646</v>
      </c>
      <c r="F20" s="736">
        <f>'TIỀN THEO ĐT-MẪU5'!CB14</f>
        <v>18397</v>
      </c>
      <c r="G20" s="736">
        <f>'TIỀN THEO ĐT-MẪU5'!CB15</f>
        <v>0</v>
      </c>
      <c r="H20" s="734">
        <f t="shared" si="6"/>
        <v>14249</v>
      </c>
      <c r="I20" s="734">
        <f t="shared" si="7"/>
        <v>14249</v>
      </c>
      <c r="J20" s="736">
        <f>'TIỀN THEO ĐT-MẪU5'!CB18</f>
        <v>14249</v>
      </c>
      <c r="K20" s="736">
        <f>'TIỀN THEO ĐT-MẪU5'!CB19</f>
        <v>0</v>
      </c>
      <c r="L20" s="736">
        <f>'TIỀN THEO ĐT-MẪU5'!CB20</f>
        <v>0</v>
      </c>
      <c r="M20" s="736">
        <f>'TIỀN THEO ĐT-MẪU5'!CB21</f>
        <v>0</v>
      </c>
      <c r="N20" s="736">
        <f>'TIỀN THEO ĐT-MẪU5'!CB22</f>
        <v>0</v>
      </c>
      <c r="O20" s="736">
        <f>'TIỀN THEO ĐT-MẪU5'!CB23</f>
        <v>0</v>
      </c>
      <c r="P20" s="736">
        <f>'TIỀN THEO ĐT-MẪU5'!CB24</f>
        <v>0</v>
      </c>
      <c r="Q20" s="737">
        <f>'TIỀN THEO ĐT-MẪU5'!CB25</f>
        <v>0</v>
      </c>
      <c r="R20" s="738">
        <f>'TIỀN THEO ĐT-MẪU5'!CB26</f>
        <v>0</v>
      </c>
      <c r="S20" s="739">
        <f t="shared" si="8"/>
        <v>0</v>
      </c>
      <c r="T20" s="740">
        <f t="shared" si="2"/>
        <v>100</v>
      </c>
      <c r="U20" s="741" t="str">
        <f t="shared" si="3"/>
        <v>Hợp lý</v>
      </c>
      <c r="V20" s="742">
        <f t="shared" si="4"/>
        <v>0</v>
      </c>
    </row>
    <row r="21" spans="1:22" s="743" customFormat="1" ht="30.75" customHeight="1">
      <c r="A21" s="734" t="s">
        <v>65</v>
      </c>
      <c r="B21" s="744" t="s">
        <v>331</v>
      </c>
      <c r="C21" s="734">
        <f t="shared" si="5"/>
        <v>156611235</v>
      </c>
      <c r="D21" s="736">
        <f>'TIỀN THEO ĐT-MẪU5'!CM12</f>
        <v>153124842</v>
      </c>
      <c r="E21" s="736">
        <f>'TIỀN THEO ĐT-MẪU5'!CM13</f>
        <v>3486393</v>
      </c>
      <c r="F21" s="736">
        <f>'TIỀN THEO ĐT-MẪU5'!CM14</f>
        <v>0</v>
      </c>
      <c r="G21" s="736">
        <f>'TIỀN THEO ĐT-MẪU5'!CM15</f>
        <v>0</v>
      </c>
      <c r="H21" s="734">
        <f t="shared" si="6"/>
        <v>156611235</v>
      </c>
      <c r="I21" s="734">
        <f t="shared" si="7"/>
        <v>108436876</v>
      </c>
      <c r="J21" s="736">
        <f>'TIỀN THEO ĐT-MẪU5'!CM18</f>
        <v>12732400</v>
      </c>
      <c r="K21" s="736">
        <f>'TIỀN THEO ĐT-MẪU5'!CM19</f>
        <v>24922347</v>
      </c>
      <c r="L21" s="736">
        <f>'TIỀN THEO ĐT-MẪU5'!CM20</f>
        <v>0</v>
      </c>
      <c r="M21" s="736">
        <f>'TIỀN THEO ĐT-MẪU5'!CM21</f>
        <v>62232520</v>
      </c>
      <c r="N21" s="736">
        <f>'TIỀN THEO ĐT-MẪU5'!CM22</f>
        <v>8549609</v>
      </c>
      <c r="O21" s="736">
        <f>'TIỀN THEO ĐT-MẪU5'!CM23</f>
        <v>0</v>
      </c>
      <c r="P21" s="736">
        <f>'TIỀN THEO ĐT-MẪU5'!CM24</f>
        <v>0</v>
      </c>
      <c r="Q21" s="737">
        <f>'TIỀN THEO ĐT-MẪU5'!CM25</f>
        <v>0</v>
      </c>
      <c r="R21" s="738">
        <f>'TIỀN THEO ĐT-MẪU5'!CM26</f>
        <v>48174359</v>
      </c>
      <c r="S21" s="739">
        <f t="shared" si="8"/>
        <v>118956488</v>
      </c>
      <c r="T21" s="740">
        <f t="shared" si="2"/>
        <v>34.725038556072015</v>
      </c>
      <c r="U21" s="741" t="str">
        <f t="shared" si="3"/>
        <v>Hợp lý</v>
      </c>
      <c r="V21" s="742">
        <f t="shared" si="4"/>
        <v>0</v>
      </c>
    </row>
    <row r="22" spans="1:22" s="743" customFormat="1" ht="26.25" customHeight="1">
      <c r="A22" s="745" t="s">
        <v>66</v>
      </c>
      <c r="B22" s="746" t="s">
        <v>356</v>
      </c>
      <c r="C22" s="734">
        <f t="shared" si="5"/>
        <v>88181512</v>
      </c>
      <c r="D22" s="736">
        <f>'TIỀN THEO ĐT-MẪU5'!CX12</f>
        <v>53645306</v>
      </c>
      <c r="E22" s="736">
        <f>'TIỀN THEO ĐT-MẪU5'!CX13</f>
        <v>34536206</v>
      </c>
      <c r="F22" s="736">
        <f>'TIỀN THEO ĐT-MẪU5'!CX14</f>
        <v>0</v>
      </c>
      <c r="G22" s="736">
        <f>'TIỀN THEO ĐT-MẪU5'!CX15</f>
        <v>0</v>
      </c>
      <c r="H22" s="734">
        <f t="shared" si="6"/>
        <v>88181512</v>
      </c>
      <c r="I22" s="734">
        <f t="shared" si="7"/>
        <v>81566497</v>
      </c>
      <c r="J22" s="736">
        <f>'TIỀN THEO ĐT-MẪU5'!CX18</f>
        <v>9825698</v>
      </c>
      <c r="K22" s="736">
        <f>'TIỀN THEO ĐT-MẪU5'!CX19</f>
        <v>0</v>
      </c>
      <c r="L22" s="736">
        <f>'TIỀN THEO ĐT-MẪU5'!CX20</f>
        <v>0</v>
      </c>
      <c r="M22" s="736">
        <f>'TIỀN THEO ĐT-MẪU5'!CX21</f>
        <v>56546452</v>
      </c>
      <c r="N22" s="736">
        <f>'TIỀN THEO ĐT-MẪU5'!CX22</f>
        <v>15194347</v>
      </c>
      <c r="O22" s="736">
        <f>'TIỀN THEO ĐT-MẪU5'!CX23</f>
        <v>0</v>
      </c>
      <c r="P22" s="736">
        <f>'TIỀN THEO ĐT-MẪU5'!CX24</f>
        <v>0</v>
      </c>
      <c r="Q22" s="737">
        <f>'TIỀN THEO ĐT-MẪU5'!CX25</f>
        <v>0</v>
      </c>
      <c r="R22" s="738">
        <f>'TIỀN THEO ĐT-MẪU5'!CX26</f>
        <v>6615015</v>
      </c>
      <c r="S22" s="739">
        <f t="shared" si="8"/>
        <v>78355814</v>
      </c>
      <c r="T22" s="740">
        <f t="shared" si="2"/>
        <v>12.046242466438152</v>
      </c>
      <c r="U22" s="741" t="str">
        <f t="shared" si="3"/>
        <v>Hợp lý</v>
      </c>
      <c r="V22" s="742">
        <f t="shared" si="4"/>
        <v>0</v>
      </c>
    </row>
    <row r="23" spans="1:22" s="743" customFormat="1" ht="26.25" customHeight="1">
      <c r="A23" s="745" t="s">
        <v>84</v>
      </c>
      <c r="B23" s="746" t="s">
        <v>349</v>
      </c>
      <c r="C23" s="734">
        <f t="shared" si="5"/>
        <v>4724631</v>
      </c>
      <c r="D23" s="736">
        <f>'TIỀN THEO ĐT-MẪU5'!DI12</f>
        <v>3125346</v>
      </c>
      <c r="E23" s="736">
        <f>'TIỀN THEO ĐT-MẪU5'!DI13</f>
        <v>1599285</v>
      </c>
      <c r="F23" s="736">
        <f>'TIỀN THEO ĐT-MẪU5'!DI14</f>
        <v>135847</v>
      </c>
      <c r="G23" s="736">
        <f>'TIỀN THEO ĐT-MẪU5'!DI15</f>
        <v>0</v>
      </c>
      <c r="H23" s="734">
        <f t="shared" si="6"/>
        <v>4588784</v>
      </c>
      <c r="I23" s="734">
        <f t="shared" si="7"/>
        <v>2054003</v>
      </c>
      <c r="J23" s="736">
        <f>'TIỀN THEO ĐT-MẪU5'!DI18</f>
        <v>630629</v>
      </c>
      <c r="K23" s="736">
        <f>'TIỀN THEO ĐT-MẪU5'!DI19</f>
        <v>3000</v>
      </c>
      <c r="L23" s="736">
        <f>'TIỀN THEO ĐT-MẪU5'!DI20</f>
        <v>6332</v>
      </c>
      <c r="M23" s="736">
        <f>'TIỀN THEO ĐT-MẪU5'!DI21</f>
        <v>1182975</v>
      </c>
      <c r="N23" s="736">
        <f>'TIỀN THEO ĐT-MẪU5'!DI22</f>
        <v>0</v>
      </c>
      <c r="O23" s="736">
        <f>'TIỀN THEO ĐT-MẪU5'!DI23</f>
        <v>0</v>
      </c>
      <c r="P23" s="736">
        <f>'TIỀN THEO ĐT-MẪU5'!DI24</f>
        <v>0</v>
      </c>
      <c r="Q23" s="737">
        <f>'TIỀN THEO ĐT-MẪU5'!DI25</f>
        <v>231067</v>
      </c>
      <c r="R23" s="738">
        <f>'TIỀN THEO ĐT-MẪU5'!DI26</f>
        <v>2534781</v>
      </c>
      <c r="S23" s="739">
        <f>C23-F23-G23-J23-K23-L23</f>
        <v>3948823</v>
      </c>
      <c r="T23" s="740">
        <f>(J23+K23+L23)/I23*100</f>
        <v>31.156770462360573</v>
      </c>
      <c r="U23" s="741" t="str">
        <f>IF(C23-F23-G23-H23=0,"Hợp lý","Kiểm tra")</f>
        <v>Hợp lý</v>
      </c>
      <c r="V23" s="742">
        <f>C23-F23-G23-H23</f>
        <v>0</v>
      </c>
    </row>
    <row r="24" spans="1:22" s="743" customFormat="1" ht="26.25" customHeight="1">
      <c r="A24" s="745" t="s">
        <v>345</v>
      </c>
      <c r="B24" s="746" t="s">
        <v>328</v>
      </c>
      <c r="C24" s="734">
        <f t="shared" si="5"/>
        <v>500548</v>
      </c>
      <c r="D24" s="736">
        <f>'TIỀN THEO ĐT-MẪU5'!DT12</f>
        <v>4238</v>
      </c>
      <c r="E24" s="736">
        <f>'TIỀN THEO ĐT-MẪU5'!DT13</f>
        <v>496310</v>
      </c>
      <c r="F24" s="736">
        <f>'TIỀN THEO ĐT-MẪU5'!DT14</f>
        <v>194145</v>
      </c>
      <c r="G24" s="736">
        <f>'TIỀN THEO ĐT-MẪU5'!DT15</f>
        <v>0</v>
      </c>
      <c r="H24" s="734">
        <f>I24+R24</f>
        <v>306403</v>
      </c>
      <c r="I24" s="734">
        <f>J24+K24+L24+M24+N24+O24+P24+Q24</f>
        <v>306403</v>
      </c>
      <c r="J24" s="736">
        <f>'TIỀN THEO ĐT-MẪU5'!DT18</f>
        <v>302165</v>
      </c>
      <c r="K24" s="736">
        <f>'TIỀN THEO ĐT-MẪU5'!DT19</f>
        <v>4238</v>
      </c>
      <c r="L24" s="736">
        <f>'TIỀN THEO ĐT-MẪU5'!DT20</f>
        <v>0</v>
      </c>
      <c r="M24" s="736">
        <f>'TIỀN THEO ĐT-MẪU5'!DT21</f>
        <v>0</v>
      </c>
      <c r="N24" s="736">
        <f>'TIỀN THEO ĐT-MẪU5'!DT22</f>
        <v>0</v>
      </c>
      <c r="O24" s="736">
        <f>'TIỀN THEO ĐT-MẪU5'!DT23</f>
        <v>0</v>
      </c>
      <c r="P24" s="736">
        <f>'TIỀN THEO ĐT-MẪU5'!DT24</f>
        <v>0</v>
      </c>
      <c r="Q24" s="737">
        <f>'TIỀN THEO ĐT-MẪU5'!DT25</f>
        <v>0</v>
      </c>
      <c r="R24" s="738">
        <f>'TIỀN THEO ĐT-MẪU5'!DT26</f>
        <v>0</v>
      </c>
      <c r="S24" s="739">
        <f>C24-F24-G24-J24-K24-L24</f>
        <v>0</v>
      </c>
      <c r="T24" s="740">
        <f>(J24+K24+L24)/I24*100</f>
        <v>100</v>
      </c>
      <c r="U24" s="741" t="str">
        <f>IF(C24-F24-G24-H24=0,"Hợp lý","Kiểm tra")</f>
        <v>Hợp lý</v>
      </c>
      <c r="V24" s="742">
        <f>C24-F24-G24-H24</f>
        <v>0</v>
      </c>
    </row>
    <row r="25" spans="1:22" s="743" customFormat="1" ht="26.25" customHeight="1">
      <c r="A25" s="745" t="s">
        <v>346</v>
      </c>
      <c r="B25" s="746" t="s">
        <v>365</v>
      </c>
      <c r="C25" s="734">
        <f t="shared" si="5"/>
        <v>342577125</v>
      </c>
      <c r="D25" s="736">
        <f>'TIỀN THEO ĐT-MẪU5'!EE12</f>
        <v>99510590</v>
      </c>
      <c r="E25" s="736">
        <f>'TIỀN THEO ĐT-MẪU5'!EE13</f>
        <v>243066535</v>
      </c>
      <c r="F25" s="736">
        <f>'TIỀN THEO ĐT-MẪU5'!EE14</f>
        <v>0</v>
      </c>
      <c r="G25" s="736">
        <f>'TIỀN THEO ĐT-MẪU5'!EE15</f>
        <v>0</v>
      </c>
      <c r="H25" s="734">
        <f>I25+R25</f>
        <v>342577125</v>
      </c>
      <c r="I25" s="734">
        <f>J25+K25+L25+M25+N25+O25+P25+Q25</f>
        <v>342577125</v>
      </c>
      <c r="J25" s="736">
        <f>'TIỀN THEO ĐT-MẪU5'!EE18</f>
        <v>6700941</v>
      </c>
      <c r="K25" s="736">
        <f>'TIỀN THEO ĐT-MẪU5'!EE19</f>
        <v>1089881</v>
      </c>
      <c r="L25" s="736">
        <f>'TIỀN THEO ĐT-MẪU5'!EE20</f>
        <v>0</v>
      </c>
      <c r="M25" s="736">
        <f>'TIỀN THEO ĐT-MẪU5'!EE21</f>
        <v>317861428</v>
      </c>
      <c r="N25" s="736">
        <f>'TIỀN THEO ĐT-MẪU5'!EE22</f>
        <v>13895753</v>
      </c>
      <c r="O25" s="736">
        <f>'TIỀN THEO ĐT-MẪU5'!EE23</f>
        <v>0</v>
      </c>
      <c r="P25" s="736">
        <f>'TIỀN THEO ĐT-MẪU5'!EE24</f>
        <v>0</v>
      </c>
      <c r="Q25" s="737">
        <f>'TIỀN THEO ĐT-MẪU5'!EE25</f>
        <v>3029122</v>
      </c>
      <c r="R25" s="738">
        <f>'TIỀN THEO ĐT-MẪU5'!EE26</f>
        <v>0</v>
      </c>
      <c r="S25" s="739">
        <f>C25-F25-G25-J25-K25-L25</f>
        <v>334786303</v>
      </c>
      <c r="T25" s="740">
        <f>(J25+K25+L25)/I25*100</f>
        <v>2.274180449147035</v>
      </c>
      <c r="U25" s="741" t="str">
        <f>IF(C25-F25-G25-H25=0,"Hợp lý","Kiểm tra")</f>
        <v>Hợp lý</v>
      </c>
      <c r="V25" s="742">
        <f>C25-F25-G25-H25</f>
        <v>0</v>
      </c>
    </row>
    <row r="26" spans="1:22" s="482" customFormat="1" ht="26.25" customHeight="1" hidden="1">
      <c r="A26" s="40" t="s">
        <v>347</v>
      </c>
      <c r="B26" s="592"/>
      <c r="C26" s="552">
        <f t="shared" si="5"/>
        <v>0</v>
      </c>
      <c r="D26" s="722">
        <f>'TIỀN THEO ĐT-MẪU5'!EP12</f>
        <v>0</v>
      </c>
      <c r="E26" s="722">
        <f>'TIỀN THEO ĐT-MẪU5'!EP13</f>
        <v>0</v>
      </c>
      <c r="F26" s="722">
        <f>'TIỀN THEO ĐT-MẪU5'!EP14</f>
        <v>0</v>
      </c>
      <c r="G26" s="722">
        <f>'TIỀN THEO ĐT-MẪU5'!EP15</f>
        <v>0</v>
      </c>
      <c r="H26" s="552">
        <f>I26+R26</f>
        <v>0</v>
      </c>
      <c r="I26" s="552">
        <f>J26+K26+L26+M26+N26+O26+P26+Q26</f>
        <v>0</v>
      </c>
      <c r="J26" s="722">
        <f>'TIỀN THEO ĐT-MẪU5'!EP18</f>
        <v>0</v>
      </c>
      <c r="K26" s="722">
        <f>'TIỀN THEO ĐT-MẪU5'!EP19</f>
        <v>0</v>
      </c>
      <c r="L26" s="722">
        <f>'TIỀN THEO ĐT-MẪU5'!EP20</f>
        <v>0</v>
      </c>
      <c r="M26" s="722">
        <f>'TIỀN THEO ĐT-MẪU5'!EP21</f>
        <v>0</v>
      </c>
      <c r="N26" s="722">
        <f>'TIỀN THEO ĐT-MẪU5'!EP22</f>
        <v>0</v>
      </c>
      <c r="O26" s="722">
        <f>'TIỀN THEO ĐT-MẪU5'!EP23</f>
        <v>0</v>
      </c>
      <c r="P26" s="722">
        <f>'TIỀN THEO ĐT-MẪU5'!EP24</f>
        <v>0</v>
      </c>
      <c r="Q26" s="723">
        <f>'TIỀN THEO ĐT-MẪU5'!EP25</f>
        <v>0</v>
      </c>
      <c r="R26" s="724">
        <f>'TIỀN THEO ĐT-MẪU5'!EP26</f>
        <v>0</v>
      </c>
      <c r="S26" s="437">
        <f>C26-F26-G26-J26-K26-L26</f>
        <v>0</v>
      </c>
      <c r="T26" s="698" t="e">
        <f>(J26+K26+L26)/I26*100</f>
        <v>#DIV/0!</v>
      </c>
      <c r="U26" s="705" t="str">
        <f>IF(C26-F26-G26-H26=0,"Hợp lý","Kiểm tra")</f>
        <v>Hợp lý</v>
      </c>
      <c r="V26" s="706">
        <f>C26-F26-G26-H26</f>
        <v>0</v>
      </c>
    </row>
    <row r="27" spans="1:22" s="482" customFormat="1" ht="26.25" customHeight="1" hidden="1">
      <c r="A27" s="40" t="s">
        <v>325</v>
      </c>
      <c r="B27" s="592"/>
      <c r="C27" s="552">
        <f t="shared" si="5"/>
        <v>0</v>
      </c>
      <c r="D27" s="707"/>
      <c r="E27" s="707"/>
      <c r="F27" s="707"/>
      <c r="G27" s="707"/>
      <c r="H27" s="552">
        <f>I27+R27</f>
        <v>0</v>
      </c>
      <c r="I27" s="552">
        <f>J27+K27+L27+M27+N27+O27+P27+Q27</f>
        <v>0</v>
      </c>
      <c r="J27" s="707"/>
      <c r="K27" s="707"/>
      <c r="L27" s="707"/>
      <c r="M27" s="707"/>
      <c r="N27" s="707"/>
      <c r="O27" s="707"/>
      <c r="P27" s="707"/>
      <c r="Q27" s="708"/>
      <c r="R27" s="709"/>
      <c r="S27" s="437">
        <f>C27-F27-G27-J27-K27-L27</f>
        <v>0</v>
      </c>
      <c r="T27" s="698" t="e">
        <f>(J27+K27+L27)/I27*100</f>
        <v>#DIV/0!</v>
      </c>
      <c r="U27" s="705" t="str">
        <f>IF(C27-F27-G27-H27=0,"Hợp lý","Kiểm tra")</f>
        <v>Hợp lý</v>
      </c>
      <c r="V27" s="706">
        <f>C27-F27-G27-H27</f>
        <v>0</v>
      </c>
    </row>
    <row r="28" spans="1:22" s="713" customFormat="1" ht="42" customHeight="1">
      <c r="A28" s="1126" t="str">
        <f>'Khai báo'!C7</f>
        <v>Long An, ngày  29  tháng  06  năm 2018</v>
      </c>
      <c r="B28" s="1126"/>
      <c r="C28" s="1126"/>
      <c r="D28" s="1126"/>
      <c r="E28" s="1126"/>
      <c r="F28" s="710"/>
      <c r="G28" s="710"/>
      <c r="H28" s="710"/>
      <c r="I28" s="710"/>
      <c r="J28" s="710"/>
      <c r="K28" s="710"/>
      <c r="L28" s="710"/>
      <c r="M28" s="710"/>
      <c r="N28" s="1122" t="str">
        <f>'Khai báo'!C7</f>
        <v>Long An, ngày  29  tháng  06  năm 2018</v>
      </c>
      <c r="O28" s="1122"/>
      <c r="P28" s="1122"/>
      <c r="Q28" s="1122"/>
      <c r="R28" s="1122"/>
      <c r="S28" s="1122"/>
      <c r="T28" s="1122"/>
      <c r="U28" s="711"/>
      <c r="V28" s="712"/>
    </row>
    <row r="29" spans="1:22" s="717" customFormat="1" ht="19.5" customHeight="1">
      <c r="A29" s="1123" t="s">
        <v>4</v>
      </c>
      <c r="B29" s="1123"/>
      <c r="C29" s="1123"/>
      <c r="D29" s="1123"/>
      <c r="E29" s="1123"/>
      <c r="F29" s="714"/>
      <c r="G29" s="714"/>
      <c r="H29" s="714"/>
      <c r="I29" s="714"/>
      <c r="J29" s="714"/>
      <c r="K29" s="714"/>
      <c r="L29" s="714"/>
      <c r="M29" s="714"/>
      <c r="N29" s="1155" t="s">
        <v>332</v>
      </c>
      <c r="O29" s="1155"/>
      <c r="P29" s="1155"/>
      <c r="Q29" s="1155"/>
      <c r="R29" s="1155"/>
      <c r="S29" s="1155"/>
      <c r="T29" s="1155"/>
      <c r="U29" s="715"/>
      <c r="V29" s="716"/>
    </row>
    <row r="30" spans="1:22" s="700" customFormat="1" ht="12.75">
      <c r="A30" s="1124"/>
      <c r="B30" s="1124"/>
      <c r="C30" s="1124"/>
      <c r="D30" s="1124"/>
      <c r="E30" s="718"/>
      <c r="F30" s="718"/>
      <c r="G30" s="718"/>
      <c r="H30" s="718"/>
      <c r="I30" s="718"/>
      <c r="J30" s="718"/>
      <c r="K30" s="718"/>
      <c r="L30" s="718"/>
      <c r="M30" s="718"/>
      <c r="N30" s="718"/>
      <c r="O30" s="718"/>
      <c r="P30" s="718"/>
      <c r="Q30" s="718"/>
      <c r="R30" s="718"/>
      <c r="S30" s="718"/>
      <c r="T30" s="719"/>
      <c r="U30" s="699"/>
      <c r="V30" s="699"/>
    </row>
    <row r="31" spans="4:22" s="700" customFormat="1" ht="12.75">
      <c r="D31" s="718"/>
      <c r="E31" s="718"/>
      <c r="F31" s="718"/>
      <c r="G31" s="718"/>
      <c r="H31" s="718"/>
      <c r="I31" s="718"/>
      <c r="J31" s="718"/>
      <c r="K31" s="718"/>
      <c r="L31" s="718"/>
      <c r="M31" s="718"/>
      <c r="N31" s="718"/>
      <c r="O31" s="718"/>
      <c r="P31" s="718"/>
      <c r="Q31" s="718"/>
      <c r="R31" s="718"/>
      <c r="T31" s="720"/>
      <c r="U31" s="699"/>
      <c r="V31" s="699"/>
    </row>
    <row r="32" spans="4:22" s="700" customFormat="1" ht="12.75">
      <c r="D32" s="718"/>
      <c r="E32" s="718"/>
      <c r="F32" s="718"/>
      <c r="G32" s="718"/>
      <c r="H32" s="718"/>
      <c r="I32" s="718"/>
      <c r="J32" s="718"/>
      <c r="K32" s="718"/>
      <c r="L32" s="718"/>
      <c r="M32" s="718"/>
      <c r="N32" s="718"/>
      <c r="O32" s="718"/>
      <c r="P32" s="718"/>
      <c r="Q32" s="718"/>
      <c r="R32" s="718"/>
      <c r="T32" s="720"/>
      <c r="U32" s="699"/>
      <c r="V32" s="699"/>
    </row>
    <row r="33" spans="4:22" s="700" customFormat="1" ht="12.75">
      <c r="D33" s="718"/>
      <c r="E33" s="718"/>
      <c r="F33" s="718"/>
      <c r="G33" s="718"/>
      <c r="H33" s="718"/>
      <c r="I33" s="718"/>
      <c r="J33" s="718"/>
      <c r="K33" s="718"/>
      <c r="L33" s="718"/>
      <c r="M33" s="718"/>
      <c r="N33" s="718"/>
      <c r="O33" s="718"/>
      <c r="P33" s="718"/>
      <c r="Q33" s="718"/>
      <c r="R33" s="718"/>
      <c r="T33" s="720"/>
      <c r="U33" s="699"/>
      <c r="V33" s="699"/>
    </row>
    <row r="34" spans="1:22" s="700" customFormat="1" ht="15.75" customHeight="1">
      <c r="A34" s="721"/>
      <c r="B34" s="159"/>
      <c r="C34" s="721"/>
      <c r="D34" s="721"/>
      <c r="E34" s="721"/>
      <c r="F34" s="721"/>
      <c r="G34" s="721"/>
      <c r="H34" s="721"/>
      <c r="I34" s="721"/>
      <c r="J34" s="721"/>
      <c r="K34" s="721"/>
      <c r="L34" s="721"/>
      <c r="M34" s="721"/>
      <c r="N34" s="1124"/>
      <c r="O34" s="1124"/>
      <c r="P34" s="1124"/>
      <c r="Q34" s="1124"/>
      <c r="R34" s="1124"/>
      <c r="S34" s="1124"/>
      <c r="T34" s="1124"/>
      <c r="U34" s="699"/>
      <c r="V34" s="699"/>
    </row>
    <row r="35" spans="1:22" s="700" customFormat="1" ht="12.75">
      <c r="A35" s="1125" t="s">
        <v>368</v>
      </c>
      <c r="B35" s="1125"/>
      <c r="C35" s="1125"/>
      <c r="D35" s="1125"/>
      <c r="E35" s="1125"/>
      <c r="F35" s="721"/>
      <c r="G35" s="721"/>
      <c r="H35" s="721"/>
      <c r="I35" s="721"/>
      <c r="J35" s="721"/>
      <c r="K35" s="721"/>
      <c r="L35" s="721"/>
      <c r="M35" s="721"/>
      <c r="N35" s="1125" t="s">
        <v>334</v>
      </c>
      <c r="O35" s="1125"/>
      <c r="P35" s="1125"/>
      <c r="Q35" s="1125"/>
      <c r="R35" s="1125"/>
      <c r="S35" s="1125"/>
      <c r="T35" s="1125"/>
      <c r="U35" s="699"/>
      <c r="V35" s="699"/>
    </row>
    <row r="36" spans="20:22" s="700" customFormat="1" ht="12.75">
      <c r="T36" s="720"/>
      <c r="U36" s="699"/>
      <c r="V36" s="699"/>
    </row>
  </sheetData>
  <sheetProtection/>
  <mergeCells count="42">
    <mergeCell ref="A2:D2"/>
    <mergeCell ref="A6:B10"/>
    <mergeCell ref="D9:D10"/>
    <mergeCell ref="N29:T29"/>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H7:H10"/>
    <mergeCell ref="R7:R10"/>
    <mergeCell ref="A3:D3"/>
    <mergeCell ref="C6:E6"/>
    <mergeCell ref="C7:C10"/>
    <mergeCell ref="D7:E8"/>
    <mergeCell ref="Q4:T4"/>
    <mergeCell ref="Q5:T5"/>
    <mergeCell ref="T6:T10"/>
    <mergeCell ref="A12:B12"/>
    <mergeCell ref="I7:Q7"/>
    <mergeCell ref="I8:I10"/>
    <mergeCell ref="J8:Q8"/>
    <mergeCell ref="N9:N10"/>
    <mergeCell ref="A11:B11"/>
    <mergeCell ref="E9:E10"/>
    <mergeCell ref="N28:T28"/>
    <mergeCell ref="A29:E29"/>
    <mergeCell ref="A30:D30"/>
    <mergeCell ref="A35:E35"/>
    <mergeCell ref="N34:T34"/>
    <mergeCell ref="N35:T35"/>
    <mergeCell ref="A28:E28"/>
  </mergeCells>
  <printOptions/>
  <pageMargins left="0.2" right="0" top="0.46" bottom="0" header="0.2" footer="0.2"/>
  <pageSetup horizontalDpi="600" verticalDpi="600" orientation="landscape" paperSize="9" scale="65" r:id="rId2"/>
  <drawing r:id="rId1"/>
</worksheet>
</file>

<file path=xl/worksheets/sheet15.xml><?xml version="1.0" encoding="utf-8"?>
<worksheet xmlns="http://schemas.openxmlformats.org/spreadsheetml/2006/main" xmlns:r="http://schemas.openxmlformats.org/officeDocument/2006/relationships">
  <dimension ref="A1:P25"/>
  <sheetViews>
    <sheetView zoomScalePageLayoutView="0" workbookViewId="0" topLeftCell="A7">
      <selection activeCell="J14" sqref="J14:N14"/>
    </sheetView>
  </sheetViews>
  <sheetFormatPr defaultColWidth="9.00390625" defaultRowHeight="15.75"/>
  <cols>
    <col min="1" max="1" width="3.75390625" style="32" customWidth="1"/>
    <col min="2" max="2" width="16.00390625" style="32" customWidth="1"/>
    <col min="3" max="3" width="7.50390625" style="63" customWidth="1"/>
    <col min="4" max="4" width="8.00390625" style="63" customWidth="1"/>
    <col min="5" max="5" width="6.25390625" style="63" customWidth="1"/>
    <col min="6" max="6" width="11.875" style="63" customWidth="1"/>
    <col min="7" max="7" width="6.75390625" style="32" customWidth="1"/>
    <col min="8" max="8" width="9.50390625" style="32" customWidth="1"/>
    <col min="9" max="9" width="6.25390625" style="32" customWidth="1"/>
    <col min="10" max="10" width="5.75390625" style="32" customWidth="1"/>
    <col min="11" max="11" width="6.25390625" style="32" customWidth="1"/>
    <col min="12" max="12" width="12.125" style="32" customWidth="1"/>
    <col min="13" max="13" width="6.00390625" style="32" customWidth="1"/>
    <col min="14" max="14" width="12.625" style="32" customWidth="1"/>
    <col min="15" max="16384" width="9.00390625" style="32" customWidth="1"/>
  </cols>
  <sheetData>
    <row r="1" spans="1:14" s="97" customFormat="1" ht="16.5" customHeight="1">
      <c r="A1" s="955" t="s">
        <v>370</v>
      </c>
      <c r="B1" s="955"/>
      <c r="C1" s="955"/>
      <c r="D1" s="955"/>
      <c r="E1" s="1156" t="s">
        <v>506</v>
      </c>
      <c r="F1" s="1156"/>
      <c r="G1" s="1156"/>
      <c r="H1" s="1156"/>
      <c r="I1" s="1156"/>
      <c r="J1" s="1156"/>
      <c r="K1" s="1156"/>
      <c r="L1" s="68" t="s">
        <v>371</v>
      </c>
      <c r="M1" s="68"/>
      <c r="N1" s="68"/>
    </row>
    <row r="2" spans="1:15" s="97" customFormat="1" ht="16.5" customHeight="1">
      <c r="A2" s="138" t="s">
        <v>269</v>
      </c>
      <c r="B2" s="103"/>
      <c r="C2" s="103"/>
      <c r="D2" s="103"/>
      <c r="E2" s="1156"/>
      <c r="F2" s="1156"/>
      <c r="G2" s="1156"/>
      <c r="H2" s="1156"/>
      <c r="I2" s="1156"/>
      <c r="J2" s="1156"/>
      <c r="K2" s="1156"/>
      <c r="L2" s="1157" t="str">
        <f>'[1]Khai báo'!C4</f>
        <v>Cục THADS tỉnh Long An - 01ĐV.</v>
      </c>
      <c r="M2" s="1157"/>
      <c r="N2" s="1157"/>
      <c r="O2" s="751"/>
    </row>
    <row r="3" spans="1:14" s="97" customFormat="1" ht="16.5" customHeight="1">
      <c r="A3" s="752" t="s">
        <v>270</v>
      </c>
      <c r="B3" s="138"/>
      <c r="C3" s="138"/>
      <c r="D3" s="138"/>
      <c r="E3" s="1156"/>
      <c r="F3" s="1156"/>
      <c r="G3" s="1156"/>
      <c r="H3" s="1156"/>
      <c r="I3" s="1156"/>
      <c r="J3" s="1156"/>
      <c r="K3" s="1156"/>
      <c r="L3" s="1158" t="s">
        <v>291</v>
      </c>
      <c r="M3" s="1158"/>
      <c r="N3" s="1158"/>
    </row>
    <row r="4" spans="1:15" s="97" customFormat="1" ht="16.5" customHeight="1">
      <c r="A4" s="955" t="s">
        <v>372</v>
      </c>
      <c r="B4" s="955"/>
      <c r="C4" s="955"/>
      <c r="D4" s="955"/>
      <c r="E4" s="1156"/>
      <c r="F4" s="1156"/>
      <c r="G4" s="1156"/>
      <c r="H4" s="1156"/>
      <c r="I4" s="1156"/>
      <c r="J4" s="1156"/>
      <c r="K4" s="1156"/>
      <c r="L4" s="1157" t="str">
        <f>'[2]Khai báo'!C5</f>
        <v>Tổng Cục Thi hành án dân sự.</v>
      </c>
      <c r="M4" s="1157"/>
      <c r="N4" s="1157"/>
      <c r="O4" s="751"/>
    </row>
    <row r="5" spans="1:14" s="97" customFormat="1" ht="16.5" customHeight="1">
      <c r="A5" s="102"/>
      <c r="C5" s="753"/>
      <c r="D5" s="753"/>
      <c r="E5" s="753"/>
      <c r="F5" s="1159" t="s">
        <v>350</v>
      </c>
      <c r="G5" s="1159"/>
      <c r="H5" s="1159"/>
      <c r="I5" s="1159"/>
      <c r="J5" s="1159"/>
      <c r="L5" s="754" t="s">
        <v>373</v>
      </c>
      <c r="M5" s="748"/>
      <c r="N5" s="748"/>
    </row>
    <row r="6" spans="1:14" ht="18" customHeight="1">
      <c r="A6" s="1160" t="s">
        <v>60</v>
      </c>
      <c r="B6" s="1161"/>
      <c r="C6" s="1164" t="s">
        <v>374</v>
      </c>
      <c r="D6" s="1164"/>
      <c r="E6" s="1164"/>
      <c r="F6" s="1164"/>
      <c r="G6" s="1165" t="s">
        <v>6</v>
      </c>
      <c r="H6" s="1166"/>
      <c r="I6" s="1166"/>
      <c r="J6" s="1166"/>
      <c r="K6" s="1166"/>
      <c r="L6" s="1166"/>
      <c r="M6" s="1166"/>
      <c r="N6" s="1167"/>
    </row>
    <row r="7" spans="1:14" ht="45" customHeight="1">
      <c r="A7" s="1162"/>
      <c r="B7" s="1163"/>
      <c r="C7" s="1164"/>
      <c r="D7" s="1164"/>
      <c r="E7" s="1164"/>
      <c r="F7" s="1164"/>
      <c r="G7" s="1165" t="s">
        <v>375</v>
      </c>
      <c r="H7" s="1166"/>
      <c r="I7" s="1166"/>
      <c r="J7" s="1167"/>
      <c r="K7" s="1165" t="s">
        <v>376</v>
      </c>
      <c r="L7" s="1166"/>
      <c r="M7" s="1166"/>
      <c r="N7" s="1167"/>
    </row>
    <row r="8" spans="1:14" ht="36" customHeight="1">
      <c r="A8" s="1162"/>
      <c r="B8" s="1163"/>
      <c r="C8" s="1168" t="s">
        <v>377</v>
      </c>
      <c r="D8" s="1169"/>
      <c r="E8" s="1168" t="s">
        <v>378</v>
      </c>
      <c r="F8" s="1169"/>
      <c r="G8" s="1168" t="s">
        <v>379</v>
      </c>
      <c r="H8" s="1169"/>
      <c r="I8" s="1168" t="s">
        <v>380</v>
      </c>
      <c r="J8" s="1169"/>
      <c r="K8" s="1168" t="s">
        <v>381</v>
      </c>
      <c r="L8" s="1169"/>
      <c r="M8" s="1168" t="s">
        <v>382</v>
      </c>
      <c r="N8" s="1169"/>
    </row>
    <row r="9" spans="1:14" ht="33.75" customHeight="1">
      <c r="A9" s="1162"/>
      <c r="B9" s="1163"/>
      <c r="C9" s="756" t="s">
        <v>2</v>
      </c>
      <c r="D9" s="755" t="s">
        <v>10</v>
      </c>
      <c r="E9" s="755" t="s">
        <v>2</v>
      </c>
      <c r="F9" s="755" t="s">
        <v>10</v>
      </c>
      <c r="G9" s="757" t="s">
        <v>2</v>
      </c>
      <c r="H9" s="757" t="s">
        <v>10</v>
      </c>
      <c r="I9" s="757" t="s">
        <v>2</v>
      </c>
      <c r="J9" s="757" t="s">
        <v>10</v>
      </c>
      <c r="K9" s="757" t="s">
        <v>2</v>
      </c>
      <c r="L9" s="757" t="s">
        <v>10</v>
      </c>
      <c r="M9" s="757" t="s">
        <v>2</v>
      </c>
      <c r="N9" s="757" t="s">
        <v>10</v>
      </c>
    </row>
    <row r="10" spans="1:14" ht="20.25" customHeight="1">
      <c r="A10" s="1170" t="s">
        <v>5</v>
      </c>
      <c r="B10" s="1170"/>
      <c r="C10" s="755">
        <v>1</v>
      </c>
      <c r="D10" s="755">
        <v>2</v>
      </c>
      <c r="E10" s="755">
        <v>3</v>
      </c>
      <c r="F10" s="755">
        <v>4</v>
      </c>
      <c r="G10" s="755">
        <v>5</v>
      </c>
      <c r="H10" s="755">
        <v>6</v>
      </c>
      <c r="I10" s="755">
        <v>7</v>
      </c>
      <c r="J10" s="755">
        <v>8</v>
      </c>
      <c r="K10" s="755">
        <v>9</v>
      </c>
      <c r="L10" s="755">
        <v>10</v>
      </c>
      <c r="M10" s="755">
        <v>11</v>
      </c>
      <c r="N10" s="755">
        <v>12</v>
      </c>
    </row>
    <row r="11" spans="1:14" ht="22.5" customHeight="1">
      <c r="A11" s="1171" t="s">
        <v>27</v>
      </c>
      <c r="B11" s="1172"/>
      <c r="C11" s="758">
        <f>C12</f>
        <v>0</v>
      </c>
      <c r="D11" s="758">
        <f>C13</f>
        <v>0</v>
      </c>
      <c r="E11" s="758">
        <f>C14</f>
        <v>0</v>
      </c>
      <c r="F11" s="758">
        <f>C15</f>
        <v>0</v>
      </c>
      <c r="G11" s="758">
        <f>C16</f>
        <v>0</v>
      </c>
      <c r="H11" s="758">
        <f>C17</f>
        <v>0</v>
      </c>
      <c r="I11" s="758">
        <f>C19</f>
        <v>0</v>
      </c>
      <c r="J11" s="758">
        <f>C20</f>
        <v>0</v>
      </c>
      <c r="K11" s="758">
        <f>C21</f>
        <v>0</v>
      </c>
      <c r="L11" s="758">
        <f>C22</f>
        <v>0</v>
      </c>
      <c r="M11" s="758">
        <f>C23</f>
        <v>0</v>
      </c>
      <c r="N11" s="758">
        <f>C24</f>
        <v>0</v>
      </c>
    </row>
    <row r="12" spans="1:14" ht="21" customHeight="1">
      <c r="A12" s="759" t="s">
        <v>0</v>
      </c>
      <c r="B12" s="3" t="s">
        <v>83</v>
      </c>
      <c r="C12" s="758">
        <v>0</v>
      </c>
      <c r="D12" s="758">
        <f>4238+3619</f>
        <v>7857</v>
      </c>
      <c r="E12" s="758">
        <v>0</v>
      </c>
      <c r="F12" s="758">
        <v>7857</v>
      </c>
      <c r="G12" s="760">
        <v>0</v>
      </c>
      <c r="H12" s="760">
        <v>4238</v>
      </c>
      <c r="I12" s="760">
        <v>0</v>
      </c>
      <c r="J12" s="760">
        <v>4238</v>
      </c>
      <c r="K12" s="760">
        <v>0</v>
      </c>
      <c r="L12" s="760">
        <v>3619</v>
      </c>
      <c r="M12" s="760">
        <v>0</v>
      </c>
      <c r="N12" s="760">
        <v>3619</v>
      </c>
    </row>
    <row r="13" spans="7:14" ht="14.25" customHeight="1">
      <c r="G13" s="761"/>
      <c r="H13" s="761"/>
      <c r="I13" s="761"/>
      <c r="J13" s="761"/>
      <c r="K13" s="762"/>
      <c r="L13" s="762"/>
      <c r="M13" s="762"/>
      <c r="N13" s="762"/>
    </row>
    <row r="14" spans="1:15" s="765" customFormat="1" ht="15" customHeight="1">
      <c r="A14" s="141"/>
      <c r="B14" s="1173" t="str">
        <f>'Khai báo'!C7</f>
        <v>Long An, ngày  29  tháng  06  năm 2018</v>
      </c>
      <c r="C14" s="1173"/>
      <c r="D14" s="1173"/>
      <c r="E14" s="1173"/>
      <c r="F14" s="763"/>
      <c r="G14" s="764"/>
      <c r="H14" s="764"/>
      <c r="I14" s="764"/>
      <c r="J14" s="1174" t="str">
        <f>B14</f>
        <v>Long An, ngày  29  tháng  06  năm 2018</v>
      </c>
      <c r="K14" s="1174"/>
      <c r="L14" s="1174"/>
      <c r="M14" s="1174"/>
      <c r="N14" s="1174"/>
      <c r="O14" s="141"/>
    </row>
    <row r="15" spans="1:16" s="140" customFormat="1" ht="19.5" customHeight="1">
      <c r="A15" s="107"/>
      <c r="B15" s="1176" t="s">
        <v>383</v>
      </c>
      <c r="C15" s="1176"/>
      <c r="D15" s="1176"/>
      <c r="E15" s="766"/>
      <c r="F15" s="766"/>
      <c r="G15" s="767"/>
      <c r="H15" s="767"/>
      <c r="I15" s="767"/>
      <c r="J15" s="1176" t="str">
        <f>'[2]Khai báo'!C8</f>
        <v>CỤC TRƯỞNG</v>
      </c>
      <c r="K15" s="1176"/>
      <c r="L15" s="1176"/>
      <c r="M15" s="1176"/>
      <c r="N15" s="1176"/>
      <c r="O15" s="768"/>
      <c r="P15" s="768"/>
    </row>
    <row r="16" spans="1:16" s="773" customFormat="1" ht="19.5" customHeight="1" hidden="1">
      <c r="A16" s="769"/>
      <c r="B16" s="1177" t="s">
        <v>384</v>
      </c>
      <c r="C16" s="1177"/>
      <c r="D16" s="1177"/>
      <c r="E16" s="770"/>
      <c r="F16" s="770"/>
      <c r="G16" s="771"/>
      <c r="H16" s="771"/>
      <c r="I16" s="771"/>
      <c r="J16" s="1178" t="s">
        <v>55</v>
      </c>
      <c r="K16" s="1178"/>
      <c r="L16" s="1178"/>
      <c r="M16" s="1178"/>
      <c r="N16" s="1178"/>
      <c r="O16" s="772"/>
      <c r="P16" s="772"/>
    </row>
    <row r="17" spans="1:16" s="140" customFormat="1" ht="19.5" customHeight="1">
      <c r="A17" s="107"/>
      <c r="B17" s="749"/>
      <c r="C17" s="749"/>
      <c r="D17" s="749"/>
      <c r="E17" s="766"/>
      <c r="F17" s="766"/>
      <c r="G17" s="767"/>
      <c r="H17" s="767"/>
      <c r="I17" s="767"/>
      <c r="J17" s="749"/>
      <c r="K17" s="749"/>
      <c r="L17" s="749"/>
      <c r="M17" s="749"/>
      <c r="N17" s="749"/>
      <c r="O17" s="768"/>
      <c r="P17" s="768"/>
    </row>
    <row r="18" spans="1:16" s="140" customFormat="1" ht="19.5" customHeight="1">
      <c r="A18" s="107"/>
      <c r="B18" s="749"/>
      <c r="C18" s="749"/>
      <c r="D18" s="749"/>
      <c r="E18" s="766"/>
      <c r="F18" s="766"/>
      <c r="G18" s="767"/>
      <c r="H18" s="767"/>
      <c r="I18" s="767"/>
      <c r="J18" s="749"/>
      <c r="K18" s="749"/>
      <c r="L18" s="749"/>
      <c r="M18" s="749"/>
      <c r="N18" s="749"/>
      <c r="O18" s="768"/>
      <c r="P18" s="768"/>
    </row>
    <row r="19" spans="1:16" s="779" customFormat="1" ht="19.5" customHeight="1">
      <c r="A19" s="774"/>
      <c r="B19" s="775"/>
      <c r="C19" s="775"/>
      <c r="D19" s="775"/>
      <c r="E19" s="776"/>
      <c r="F19" s="776"/>
      <c r="G19" s="777"/>
      <c r="H19" s="777"/>
      <c r="I19" s="777"/>
      <c r="J19" s="775"/>
      <c r="K19" s="775"/>
      <c r="L19" s="775"/>
      <c r="M19" s="775"/>
      <c r="N19" s="775"/>
      <c r="O19" s="778"/>
      <c r="P19" s="778"/>
    </row>
    <row r="20" spans="1:16" s="779" customFormat="1" ht="19.5" customHeight="1" hidden="1">
      <c r="A20" s="774"/>
      <c r="B20" s="1179" t="s">
        <v>333</v>
      </c>
      <c r="C20" s="1179"/>
      <c r="D20" s="1179"/>
      <c r="E20" s="776"/>
      <c r="F20" s="776"/>
      <c r="G20" s="777"/>
      <c r="H20" s="777"/>
      <c r="I20" s="777"/>
      <c r="J20" s="1179" t="s">
        <v>334</v>
      </c>
      <c r="K20" s="1179"/>
      <c r="L20" s="1179"/>
      <c r="M20" s="1179"/>
      <c r="N20" s="1179"/>
      <c r="O20" s="778"/>
      <c r="P20" s="778"/>
    </row>
    <row r="21" spans="2:14" ht="16.5">
      <c r="B21" s="780"/>
      <c r="C21" s="781"/>
      <c r="D21" s="781"/>
      <c r="E21" s="781"/>
      <c r="F21" s="781"/>
      <c r="G21" s="783"/>
      <c r="H21" s="783"/>
      <c r="I21" s="783"/>
      <c r="J21" s="783"/>
      <c r="K21" s="783"/>
      <c r="L21" s="783"/>
      <c r="M21" s="783"/>
      <c r="N21" s="780"/>
    </row>
    <row r="22" spans="7:13" ht="15.75" customHeight="1">
      <c r="G22" s="783"/>
      <c r="H22" s="783"/>
      <c r="I22" s="783"/>
      <c r="J22" s="783"/>
      <c r="K22" s="783"/>
      <c r="L22" s="783"/>
      <c r="M22" s="783"/>
    </row>
    <row r="23" spans="1:14" ht="15.75">
      <c r="A23" s="1175" t="s">
        <v>368</v>
      </c>
      <c r="B23" s="1175"/>
      <c r="C23" s="1175"/>
      <c r="D23" s="1175"/>
      <c r="E23" s="1175"/>
      <c r="J23" s="1175" t="s">
        <v>334</v>
      </c>
      <c r="K23" s="1175"/>
      <c r="L23" s="1175"/>
      <c r="M23" s="1175"/>
      <c r="N23" s="1175"/>
    </row>
    <row r="24" ht="15.75">
      <c r="B24" s="4"/>
    </row>
    <row r="25" ht="15.75">
      <c r="B25" s="4"/>
    </row>
  </sheetData>
  <sheetProtection/>
  <mergeCells count="30">
    <mergeCell ref="J23:N23"/>
    <mergeCell ref="A23:E23"/>
    <mergeCell ref="B15:D15"/>
    <mergeCell ref="J15:N15"/>
    <mergeCell ref="B16:D16"/>
    <mergeCell ref="J16:N16"/>
    <mergeCell ref="B20:D20"/>
    <mergeCell ref="J20:N20"/>
    <mergeCell ref="K8:L8"/>
    <mergeCell ref="M8:N8"/>
    <mergeCell ref="A10:B10"/>
    <mergeCell ref="A11:B11"/>
    <mergeCell ref="B14:E14"/>
    <mergeCell ref="J14:N14"/>
    <mergeCell ref="F5:J5"/>
    <mergeCell ref="A6:B9"/>
    <mergeCell ref="C6:F7"/>
    <mergeCell ref="G6:N6"/>
    <mergeCell ref="G7:J7"/>
    <mergeCell ref="K7:N7"/>
    <mergeCell ref="C8:D8"/>
    <mergeCell ref="E8:F8"/>
    <mergeCell ref="G8:H8"/>
    <mergeCell ref="I8:J8"/>
    <mergeCell ref="A1:D1"/>
    <mergeCell ref="E1:K4"/>
    <mergeCell ref="L2:N2"/>
    <mergeCell ref="L3:N3"/>
    <mergeCell ref="A4:D4"/>
    <mergeCell ref="L4:N4"/>
  </mergeCells>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P26"/>
  <sheetViews>
    <sheetView zoomScalePageLayoutView="0" workbookViewId="0" topLeftCell="A7">
      <selection activeCell="C13" sqref="C13"/>
    </sheetView>
  </sheetViews>
  <sheetFormatPr defaultColWidth="9.00390625" defaultRowHeight="15.75"/>
  <cols>
    <col min="1" max="1" width="4.00390625" style="63" customWidth="1"/>
    <col min="2" max="2" width="19.75390625" style="63" customWidth="1"/>
    <col min="3" max="3" width="7.25390625" style="63" customWidth="1"/>
    <col min="4" max="4" width="7.875" style="63" customWidth="1"/>
    <col min="5" max="5" width="6.375" style="63" customWidth="1"/>
    <col min="6" max="6" width="6.625" style="63" customWidth="1"/>
    <col min="7" max="7" width="7.875" style="63" customWidth="1"/>
    <col min="8" max="8" width="5.875" style="63" customWidth="1"/>
    <col min="9" max="10" width="7.875" style="63" customWidth="1"/>
    <col min="11" max="11" width="5.625" style="63" customWidth="1"/>
    <col min="12" max="12" width="7.00390625" style="63" customWidth="1"/>
    <col min="13" max="14" width="7.875" style="63" customWidth="1"/>
    <col min="15" max="15" width="5.625" style="63" customWidth="1"/>
    <col min="16" max="16" width="5.875" style="63" customWidth="1"/>
    <col min="17" max="16384" width="9.00390625" style="63" customWidth="1"/>
  </cols>
  <sheetData>
    <row r="1" spans="1:16" s="753" customFormat="1" ht="19.5" customHeight="1">
      <c r="A1" s="1183" t="s">
        <v>17</v>
      </c>
      <c r="B1" s="1183"/>
      <c r="C1" s="785"/>
      <c r="D1" s="786"/>
      <c r="E1" s="1184" t="s">
        <v>386</v>
      </c>
      <c r="F1" s="1184"/>
      <c r="G1" s="1184"/>
      <c r="H1" s="1184"/>
      <c r="I1" s="1184"/>
      <c r="J1" s="1184"/>
      <c r="K1" s="1184"/>
      <c r="L1" s="1184"/>
      <c r="M1" s="1185" t="s">
        <v>371</v>
      </c>
      <c r="N1" s="1185"/>
      <c r="O1" s="1185"/>
      <c r="P1" s="1185"/>
    </row>
    <row r="2" spans="1:16" s="753" customFormat="1" ht="24" customHeight="1">
      <c r="A2" s="1186" t="s">
        <v>269</v>
      </c>
      <c r="B2" s="1186"/>
      <c r="C2" s="1186"/>
      <c r="D2" s="1186"/>
      <c r="E2" s="1184"/>
      <c r="F2" s="1184"/>
      <c r="G2" s="1184"/>
      <c r="H2" s="1184"/>
      <c r="I2" s="1184"/>
      <c r="J2" s="1184"/>
      <c r="K2" s="1184"/>
      <c r="L2" s="1184"/>
      <c r="M2" s="1187" t="str">
        <f>'[1]Khai báo'!C4</f>
        <v>Cục THADS tỉnh Long An - 01ĐV.</v>
      </c>
      <c r="N2" s="1187"/>
      <c r="O2" s="1187"/>
      <c r="P2" s="1187"/>
    </row>
    <row r="3" spans="1:16" s="753" customFormat="1" ht="18.75" customHeight="1">
      <c r="A3" s="1185" t="s">
        <v>270</v>
      </c>
      <c r="B3" s="1185"/>
      <c r="C3" s="1185"/>
      <c r="D3" s="786"/>
      <c r="E3" s="1184"/>
      <c r="F3" s="1184"/>
      <c r="G3" s="1184"/>
      <c r="H3" s="1184"/>
      <c r="I3" s="1184"/>
      <c r="J3" s="1184"/>
      <c r="K3" s="1184"/>
      <c r="L3" s="1184"/>
      <c r="M3" s="1188" t="s">
        <v>291</v>
      </c>
      <c r="N3" s="1188"/>
      <c r="O3" s="1188"/>
      <c r="P3" s="1188"/>
    </row>
    <row r="4" spans="1:13" s="790" customFormat="1" ht="18.75" customHeight="1">
      <c r="A4" s="1185" t="s">
        <v>68</v>
      </c>
      <c r="B4" s="1185"/>
      <c r="C4" s="1185"/>
      <c r="D4" s="788"/>
      <c r="E4" s="1189" t="s">
        <v>350</v>
      </c>
      <c r="F4" s="1189"/>
      <c r="G4" s="1189"/>
      <c r="H4" s="1189"/>
      <c r="I4" s="1189"/>
      <c r="J4" s="1189"/>
      <c r="K4" s="1189"/>
      <c r="L4" s="1189"/>
      <c r="M4" s="789" t="str">
        <f>'[2]Khai báo'!C5</f>
        <v>Tổng Cục Thi hành án dân sự.</v>
      </c>
    </row>
    <row r="5" spans="1:16" s="790" customFormat="1" ht="18.75" customHeight="1">
      <c r="A5" s="787"/>
      <c r="B5" s="787"/>
      <c r="C5" s="787"/>
      <c r="D5" s="791"/>
      <c r="E5" s="792"/>
      <c r="F5" s="792"/>
      <c r="G5" s="792"/>
      <c r="H5" s="792"/>
      <c r="I5" s="792"/>
      <c r="J5" s="792"/>
      <c r="K5" s="792"/>
      <c r="L5" s="792"/>
      <c r="M5" s="1190" t="s">
        <v>387</v>
      </c>
      <c r="N5" s="1190"/>
      <c r="O5" s="1190"/>
      <c r="P5" s="1190"/>
    </row>
    <row r="6" spans="1:16" ht="49.5" customHeight="1">
      <c r="A6" s="1191" t="s">
        <v>60</v>
      </c>
      <c r="B6" s="1192"/>
      <c r="C6" s="1197" t="s">
        <v>388</v>
      </c>
      <c r="D6" s="1198"/>
      <c r="E6" s="1198"/>
      <c r="F6" s="1198"/>
      <c r="G6" s="1198"/>
      <c r="H6" s="1198"/>
      <c r="I6" s="1198"/>
      <c r="J6" s="1198"/>
      <c r="K6" s="1180" t="s">
        <v>389</v>
      </c>
      <c r="L6" s="1180"/>
      <c r="M6" s="1180"/>
      <c r="N6" s="1180"/>
      <c r="O6" s="1180"/>
      <c r="P6" s="1180"/>
    </row>
    <row r="7" spans="1:16" ht="20.25" customHeight="1">
      <c r="A7" s="1193"/>
      <c r="B7" s="1194"/>
      <c r="C7" s="1197" t="s">
        <v>2</v>
      </c>
      <c r="D7" s="1198"/>
      <c r="E7" s="1198"/>
      <c r="F7" s="1199"/>
      <c r="G7" s="1180" t="s">
        <v>10</v>
      </c>
      <c r="H7" s="1180"/>
      <c r="I7" s="1180"/>
      <c r="J7" s="1180"/>
      <c r="K7" s="1181" t="s">
        <v>2</v>
      </c>
      <c r="L7" s="1181"/>
      <c r="M7" s="1181"/>
      <c r="N7" s="1182" t="s">
        <v>10</v>
      </c>
      <c r="O7" s="1182"/>
      <c r="P7" s="1182"/>
    </row>
    <row r="8" spans="1:16" ht="52.5" customHeight="1">
      <c r="A8" s="1193"/>
      <c r="B8" s="1194"/>
      <c r="C8" s="1201" t="s">
        <v>390</v>
      </c>
      <c r="D8" s="1198" t="s">
        <v>391</v>
      </c>
      <c r="E8" s="1198"/>
      <c r="F8" s="1199"/>
      <c r="G8" s="1180" t="s">
        <v>392</v>
      </c>
      <c r="H8" s="1180" t="s">
        <v>391</v>
      </c>
      <c r="I8" s="1180"/>
      <c r="J8" s="1180"/>
      <c r="K8" s="1180" t="s">
        <v>393</v>
      </c>
      <c r="L8" s="1180" t="s">
        <v>394</v>
      </c>
      <c r="M8" s="1180"/>
      <c r="N8" s="1180" t="s">
        <v>395</v>
      </c>
      <c r="O8" s="1180" t="s">
        <v>394</v>
      </c>
      <c r="P8" s="1180"/>
    </row>
    <row r="9" spans="1:16" ht="15.75" customHeight="1">
      <c r="A9" s="1193"/>
      <c r="B9" s="1194"/>
      <c r="C9" s="1201"/>
      <c r="D9" s="1180" t="s">
        <v>396</v>
      </c>
      <c r="E9" s="1180" t="s">
        <v>397</v>
      </c>
      <c r="F9" s="1180" t="s">
        <v>398</v>
      </c>
      <c r="G9" s="1180"/>
      <c r="H9" s="1180" t="s">
        <v>396</v>
      </c>
      <c r="I9" s="1180" t="s">
        <v>397</v>
      </c>
      <c r="J9" s="1180" t="s">
        <v>398</v>
      </c>
      <c r="K9" s="1180"/>
      <c r="L9" s="1180" t="s">
        <v>399</v>
      </c>
      <c r="M9" s="1180" t="s">
        <v>400</v>
      </c>
      <c r="N9" s="1180"/>
      <c r="O9" s="1180" t="s">
        <v>399</v>
      </c>
      <c r="P9" s="1180" t="s">
        <v>400</v>
      </c>
    </row>
    <row r="10" spans="1:16" ht="50.25" customHeight="1">
      <c r="A10" s="1195"/>
      <c r="B10" s="1196"/>
      <c r="C10" s="1202"/>
      <c r="D10" s="1180"/>
      <c r="E10" s="1180"/>
      <c r="F10" s="1180"/>
      <c r="G10" s="1180"/>
      <c r="H10" s="1180"/>
      <c r="I10" s="1180"/>
      <c r="J10" s="1180"/>
      <c r="K10" s="1180"/>
      <c r="L10" s="1180"/>
      <c r="M10" s="1180"/>
      <c r="N10" s="1180"/>
      <c r="O10" s="1180"/>
      <c r="P10" s="1180"/>
    </row>
    <row r="11" spans="1:16" ht="15" customHeight="1">
      <c r="A11" s="920" t="s">
        <v>5</v>
      </c>
      <c r="B11" s="921"/>
      <c r="C11" s="11">
        <v>1</v>
      </c>
      <c r="D11" s="11" t="s">
        <v>37</v>
      </c>
      <c r="E11" s="11" t="s">
        <v>42</v>
      </c>
      <c r="F11" s="11" t="s">
        <v>61</v>
      </c>
      <c r="G11" s="11" t="s">
        <v>62</v>
      </c>
      <c r="H11" s="11" t="s">
        <v>63</v>
      </c>
      <c r="I11" s="11" t="s">
        <v>64</v>
      </c>
      <c r="J11" s="11" t="s">
        <v>65</v>
      </c>
      <c r="K11" s="11" t="s">
        <v>66</v>
      </c>
      <c r="L11" s="11" t="s">
        <v>84</v>
      </c>
      <c r="M11" s="11" t="s">
        <v>345</v>
      </c>
      <c r="N11" s="11" t="s">
        <v>346</v>
      </c>
      <c r="O11" s="11" t="s">
        <v>347</v>
      </c>
      <c r="P11" s="11" t="s">
        <v>401</v>
      </c>
    </row>
    <row r="12" spans="1:16" ht="17.25" customHeight="1">
      <c r="A12" s="922" t="s">
        <v>29</v>
      </c>
      <c r="B12" s="923"/>
      <c r="C12" s="794">
        <f>C13</f>
        <v>0</v>
      </c>
      <c r="D12" s="794">
        <f aca="true" t="shared" si="0" ref="D12:P12">D13</f>
        <v>0</v>
      </c>
      <c r="E12" s="794">
        <f t="shared" si="0"/>
        <v>0</v>
      </c>
      <c r="F12" s="794">
        <f t="shared" si="0"/>
        <v>0</v>
      </c>
      <c r="G12" s="794">
        <f t="shared" si="0"/>
        <v>0</v>
      </c>
      <c r="H12" s="794">
        <f t="shared" si="0"/>
        <v>0</v>
      </c>
      <c r="I12" s="794">
        <f t="shared" si="0"/>
        <v>0</v>
      </c>
      <c r="J12" s="794">
        <f t="shared" si="0"/>
        <v>0</v>
      </c>
      <c r="K12" s="794">
        <f t="shared" si="0"/>
        <v>0</v>
      </c>
      <c r="L12" s="794">
        <f t="shared" si="0"/>
        <v>0</v>
      </c>
      <c r="M12" s="794">
        <f t="shared" si="0"/>
        <v>0</v>
      </c>
      <c r="N12" s="794">
        <f t="shared" si="0"/>
        <v>0</v>
      </c>
      <c r="O12" s="794">
        <f t="shared" si="0"/>
        <v>0</v>
      </c>
      <c r="P12" s="794">
        <f t="shared" si="0"/>
        <v>0</v>
      </c>
    </row>
    <row r="13" spans="1:16" ht="19.5" customHeight="1">
      <c r="A13" s="12" t="s">
        <v>0</v>
      </c>
      <c r="B13" s="13" t="s">
        <v>83</v>
      </c>
      <c r="C13" s="795">
        <f>D13+E13+F13</f>
        <v>0</v>
      </c>
      <c r="D13" s="796">
        <v>0</v>
      </c>
      <c r="E13" s="796">
        <v>0</v>
      </c>
      <c r="F13" s="796">
        <v>0</v>
      </c>
      <c r="G13" s="796">
        <f>H13+I13+J13</f>
        <v>0</v>
      </c>
      <c r="H13" s="796">
        <v>0</v>
      </c>
      <c r="I13" s="796">
        <v>0</v>
      </c>
      <c r="J13" s="796">
        <v>0</v>
      </c>
      <c r="K13" s="796">
        <f>L13+M13</f>
        <v>0</v>
      </c>
      <c r="L13" s="796">
        <v>0</v>
      </c>
      <c r="M13" s="796">
        <v>0</v>
      </c>
      <c r="N13" s="796">
        <f>O13+P13</f>
        <v>0</v>
      </c>
      <c r="O13" s="797">
        <v>0</v>
      </c>
      <c r="P13" s="797">
        <v>0</v>
      </c>
    </row>
    <row r="14" spans="2:16" s="798" customFormat="1" ht="27" customHeight="1">
      <c r="B14" s="1203" t="str">
        <f>'Khai báo'!C7</f>
        <v>Long An, ngày  29  tháng  06  năm 2018</v>
      </c>
      <c r="C14" s="1203"/>
      <c r="D14" s="1203"/>
      <c r="E14" s="1203"/>
      <c r="F14" s="799"/>
      <c r="G14" s="799"/>
      <c r="H14" s="799"/>
      <c r="I14" s="799"/>
      <c r="J14" s="799"/>
      <c r="K14" s="1203" t="str">
        <f>B14</f>
        <v>Long An, ngày  29  tháng  06  năm 2018</v>
      </c>
      <c r="L14" s="1203"/>
      <c r="M14" s="1203"/>
      <c r="N14" s="1203"/>
      <c r="O14" s="1203"/>
      <c r="P14" s="1203"/>
    </row>
    <row r="15" spans="2:16" s="753" customFormat="1" ht="19.5" customHeight="1">
      <c r="B15" s="1208" t="s">
        <v>4</v>
      </c>
      <c r="C15" s="1208"/>
      <c r="D15" s="1208"/>
      <c r="E15" s="1208"/>
      <c r="F15" s="800"/>
      <c r="G15" s="800"/>
      <c r="H15" s="800"/>
      <c r="I15" s="800"/>
      <c r="J15" s="800"/>
      <c r="K15" s="1209" t="str">
        <f>'[2]Khai báo'!C8</f>
        <v>CỤC TRƯỞNG</v>
      </c>
      <c r="L15" s="1209"/>
      <c r="M15" s="1209"/>
      <c r="N15" s="1209"/>
      <c r="O15" s="1209"/>
      <c r="P15" s="1209"/>
    </row>
    <row r="16" spans="2:16" s="753" customFormat="1" ht="19.5" customHeight="1" hidden="1">
      <c r="B16" s="1210" t="s">
        <v>384</v>
      </c>
      <c r="C16" s="1210"/>
      <c r="D16" s="1210"/>
      <c r="E16" s="1210"/>
      <c r="F16" s="800"/>
      <c r="G16" s="800"/>
      <c r="H16" s="800"/>
      <c r="I16" s="800"/>
      <c r="J16" s="800"/>
      <c r="K16" s="1211" t="s">
        <v>402</v>
      </c>
      <c r="L16" s="1211"/>
      <c r="M16" s="1211"/>
      <c r="N16" s="1211"/>
      <c r="O16" s="1211"/>
      <c r="P16" s="1211"/>
    </row>
    <row r="17" s="753" customFormat="1" ht="15.75"/>
    <row r="18" s="753" customFormat="1" ht="15.75"/>
    <row r="19" s="753" customFormat="1" ht="15.75"/>
    <row r="20" spans="2:16" ht="15.75" hidden="1">
      <c r="B20" s="1200" t="s">
        <v>333</v>
      </c>
      <c r="C20" s="1200"/>
      <c r="D20" s="1200"/>
      <c r="E20" s="1200"/>
      <c r="K20" s="1200" t="s">
        <v>334</v>
      </c>
      <c r="L20" s="1200"/>
      <c r="M20" s="1200"/>
      <c r="N20" s="1200"/>
      <c r="O20" s="1200"/>
      <c r="P20" s="1200"/>
    </row>
    <row r="22" ht="15.75" hidden="1">
      <c r="A22" s="22" t="s">
        <v>33</v>
      </c>
    </row>
    <row r="23" spans="1:6" ht="15.75" hidden="1">
      <c r="A23" s="22"/>
      <c r="B23" s="1204" t="s">
        <v>46</v>
      </c>
      <c r="C23" s="1204"/>
      <c r="D23" s="1204"/>
      <c r="E23" s="1204"/>
      <c r="F23" s="1204"/>
    </row>
    <row r="24" spans="1:14" ht="15.75" customHeight="1" hidden="1">
      <c r="A24" s="801" t="s">
        <v>16</v>
      </c>
      <c r="B24" s="1205" t="s">
        <v>51</v>
      </c>
      <c r="C24" s="1205"/>
      <c r="D24" s="1205"/>
      <c r="E24" s="1205"/>
      <c r="F24" s="801"/>
      <c r="G24" s="801"/>
      <c r="H24" s="801"/>
      <c r="I24" s="801"/>
      <c r="J24" s="801"/>
      <c r="K24" s="801"/>
      <c r="L24" s="801"/>
      <c r="M24" s="801"/>
      <c r="N24" s="801"/>
    </row>
    <row r="25" spans="1:14" ht="15" customHeight="1" hidden="1">
      <c r="A25" s="801"/>
      <c r="B25" s="1205" t="s">
        <v>54</v>
      </c>
      <c r="C25" s="1205"/>
      <c r="D25" s="1205"/>
      <c r="E25" s="1205"/>
      <c r="F25" s="1205"/>
      <c r="G25" s="1205"/>
      <c r="H25" s="802"/>
      <c r="I25" s="802"/>
      <c r="J25" s="802"/>
      <c r="K25" s="801"/>
      <c r="L25" s="801"/>
      <c r="M25" s="801"/>
      <c r="N25" s="801"/>
    </row>
    <row r="26" spans="2:16" ht="15.75">
      <c r="B26" s="1206" t="s">
        <v>368</v>
      </c>
      <c r="C26" s="1206"/>
      <c r="D26" s="1206"/>
      <c r="E26" s="1206"/>
      <c r="K26" s="1207" t="s">
        <v>334</v>
      </c>
      <c r="L26" s="1207"/>
      <c r="M26" s="1207"/>
      <c r="N26" s="1207"/>
      <c r="O26" s="1207"/>
      <c r="P26" s="1207"/>
    </row>
  </sheetData>
  <sheetProtection/>
  <mergeCells count="50">
    <mergeCell ref="B23:F23"/>
    <mergeCell ref="B24:E24"/>
    <mergeCell ref="B25:G25"/>
    <mergeCell ref="B26:E26"/>
    <mergeCell ref="K26:P26"/>
    <mergeCell ref="B15:E15"/>
    <mergeCell ref="K15:P15"/>
    <mergeCell ref="B16:E16"/>
    <mergeCell ref="K16:P16"/>
    <mergeCell ref="B20:E20"/>
    <mergeCell ref="A11:B11"/>
    <mergeCell ref="A12:B12"/>
    <mergeCell ref="B14:E14"/>
    <mergeCell ref="K14:P14"/>
    <mergeCell ref="N8:N10"/>
    <mergeCell ref="O8:P8"/>
    <mergeCell ref="D9:D10"/>
    <mergeCell ref="I9:I10"/>
    <mergeCell ref="J9:J10"/>
    <mergeCell ref="L9:L10"/>
    <mergeCell ref="K20:P20"/>
    <mergeCell ref="O9:O10"/>
    <mergeCell ref="P9:P10"/>
    <mergeCell ref="M9:M10"/>
    <mergeCell ref="C8:C10"/>
    <mergeCell ref="D8:F8"/>
    <mergeCell ref="G8:G10"/>
    <mergeCell ref="H8:J8"/>
    <mergeCell ref="K8:K10"/>
    <mergeCell ref="L8:M8"/>
    <mergeCell ref="E9:E10"/>
    <mergeCell ref="F9:F10"/>
    <mergeCell ref="H9:H10"/>
    <mergeCell ref="A4:C4"/>
    <mergeCell ref="E4:L4"/>
    <mergeCell ref="M5:P5"/>
    <mergeCell ref="A6:B10"/>
    <mergeCell ref="C6:J6"/>
    <mergeCell ref="K6:P6"/>
    <mergeCell ref="C7:F7"/>
    <mergeCell ref="G7:J7"/>
    <mergeCell ref="K7:M7"/>
    <mergeCell ref="N7:P7"/>
    <mergeCell ref="A1:B1"/>
    <mergeCell ref="E1:L3"/>
    <mergeCell ref="M1:P1"/>
    <mergeCell ref="A2:D2"/>
    <mergeCell ref="M2:P2"/>
    <mergeCell ref="A3:C3"/>
    <mergeCell ref="M3:P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27"/>
  <sheetViews>
    <sheetView zoomScalePageLayoutView="0" workbookViewId="0" topLeftCell="A1">
      <selection activeCell="O15" sqref="O15"/>
    </sheetView>
  </sheetViews>
  <sheetFormatPr defaultColWidth="9.00390625" defaultRowHeight="15.75"/>
  <cols>
    <col min="1" max="1" width="4.625" style="32" customWidth="1"/>
    <col min="2" max="2" width="18.50390625" style="32" customWidth="1"/>
    <col min="3" max="3" width="7.875" style="32" customWidth="1"/>
    <col min="4" max="4" width="9.00390625" style="32" customWidth="1"/>
    <col min="5" max="5" width="8.875" style="32" customWidth="1"/>
    <col min="6" max="9" width="11.125" style="32" customWidth="1"/>
    <col min="10" max="10" width="8.875" style="32" customWidth="1"/>
    <col min="11" max="11" width="8.125" style="32" customWidth="1"/>
    <col min="12" max="12" width="11.50390625" style="32" customWidth="1"/>
    <col min="13" max="16384" width="9.00390625" style="32" customWidth="1"/>
  </cols>
  <sheetData>
    <row r="1" spans="1:12" ht="24" customHeight="1">
      <c r="A1" s="1212" t="s">
        <v>403</v>
      </c>
      <c r="B1" s="1212"/>
      <c r="C1" s="1212"/>
      <c r="D1" s="971" t="s">
        <v>404</v>
      </c>
      <c r="E1" s="971"/>
      <c r="F1" s="971"/>
      <c r="G1" s="971"/>
      <c r="H1" s="971"/>
      <c r="I1" s="971"/>
      <c r="J1" s="1213" t="s">
        <v>371</v>
      </c>
      <c r="K1" s="1213"/>
      <c r="L1" s="1213"/>
    </row>
    <row r="2" spans="1:13" ht="15.75" customHeight="1">
      <c r="A2" s="803" t="s">
        <v>269</v>
      </c>
      <c r="B2" s="35"/>
      <c r="C2" s="35"/>
      <c r="D2" s="971"/>
      <c r="E2" s="971"/>
      <c r="F2" s="971"/>
      <c r="G2" s="971"/>
      <c r="H2" s="971"/>
      <c r="I2" s="971"/>
      <c r="J2" s="1214" t="str">
        <f>'[1]Khai báo'!C4</f>
        <v>Cục THADS tỉnh Long An - 01ĐV.</v>
      </c>
      <c r="K2" s="1214"/>
      <c r="L2" s="1214"/>
      <c r="M2" s="62"/>
    </row>
    <row r="3" spans="1:13" ht="15.75" customHeight="1">
      <c r="A3" s="81" t="s">
        <v>270</v>
      </c>
      <c r="B3" s="57"/>
      <c r="C3" s="57"/>
      <c r="D3" s="1215" t="s">
        <v>350</v>
      </c>
      <c r="E3" s="1215"/>
      <c r="F3" s="1215"/>
      <c r="G3" s="1215"/>
      <c r="H3" s="1215"/>
      <c r="I3" s="1215"/>
      <c r="J3" s="1213" t="s">
        <v>291</v>
      </c>
      <c r="K3" s="1213"/>
      <c r="L3" s="1213"/>
      <c r="M3" s="804"/>
    </row>
    <row r="4" spans="1:13" ht="15.75" customHeight="1">
      <c r="A4" s="805" t="s">
        <v>405</v>
      </c>
      <c r="B4" s="805"/>
      <c r="C4" s="62"/>
      <c r="D4" s="138"/>
      <c r="E4" s="138"/>
      <c r="F4" s="138"/>
      <c r="G4" s="138"/>
      <c r="H4" s="138"/>
      <c r="I4" s="138"/>
      <c r="J4" s="1214" t="str">
        <f>'[2]Khai báo'!C5</f>
        <v>Tổng Cục Thi hành án dân sự.</v>
      </c>
      <c r="K4" s="1214"/>
      <c r="L4" s="1214"/>
      <c r="M4" s="62"/>
    </row>
    <row r="5" spans="1:13" ht="15.75">
      <c r="A5" s="805"/>
      <c r="B5" s="805"/>
      <c r="C5" s="62"/>
      <c r="D5" s="138"/>
      <c r="E5" s="138"/>
      <c r="F5" s="138"/>
      <c r="G5" s="138"/>
      <c r="H5" s="138"/>
      <c r="I5" s="138"/>
      <c r="J5" s="1216" t="s">
        <v>8</v>
      </c>
      <c r="K5" s="1216"/>
      <c r="L5" s="1216"/>
      <c r="M5" s="62"/>
    </row>
    <row r="6" spans="1:13" ht="15.75" customHeight="1">
      <c r="A6" s="1217" t="s">
        <v>60</v>
      </c>
      <c r="B6" s="1218"/>
      <c r="C6" s="1223" t="s">
        <v>406</v>
      </c>
      <c r="D6" s="1224" t="s">
        <v>6</v>
      </c>
      <c r="E6" s="1224"/>
      <c r="F6" s="1224"/>
      <c r="G6" s="1224"/>
      <c r="H6" s="1224"/>
      <c r="I6" s="1224"/>
      <c r="J6" s="1217" t="s">
        <v>407</v>
      </c>
      <c r="K6" s="1225"/>
      <c r="L6" s="1218"/>
      <c r="M6" s="805"/>
    </row>
    <row r="7" spans="1:12" s="63" customFormat="1" ht="31.5" customHeight="1">
      <c r="A7" s="1219"/>
      <c r="B7" s="1220"/>
      <c r="C7" s="1201"/>
      <c r="D7" s="1164" t="s">
        <v>408</v>
      </c>
      <c r="E7" s="1164" t="s">
        <v>409</v>
      </c>
      <c r="F7" s="1164"/>
      <c r="G7" s="1164"/>
      <c r="H7" s="1164"/>
      <c r="I7" s="1164"/>
      <c r="J7" s="1221"/>
      <c r="K7" s="1226"/>
      <c r="L7" s="1222"/>
    </row>
    <row r="8" spans="1:12" s="63" customFormat="1" ht="15.75" customHeight="1">
      <c r="A8" s="1219"/>
      <c r="B8" s="1220"/>
      <c r="C8" s="1201"/>
      <c r="D8" s="1164"/>
      <c r="E8" s="1164" t="s">
        <v>410</v>
      </c>
      <c r="F8" s="1164" t="s">
        <v>6</v>
      </c>
      <c r="G8" s="1164"/>
      <c r="H8" s="1164"/>
      <c r="I8" s="1164"/>
      <c r="J8" s="1164" t="s">
        <v>6</v>
      </c>
      <c r="K8" s="1164"/>
      <c r="L8" s="1164"/>
    </row>
    <row r="9" spans="1:12" s="63" customFormat="1" ht="72" customHeight="1">
      <c r="A9" s="1221"/>
      <c r="B9" s="1222"/>
      <c r="C9" s="1202"/>
      <c r="D9" s="1164"/>
      <c r="E9" s="1164"/>
      <c r="F9" s="11" t="s">
        <v>411</v>
      </c>
      <c r="G9" s="11" t="s">
        <v>412</v>
      </c>
      <c r="H9" s="11" t="s">
        <v>413</v>
      </c>
      <c r="I9" s="11" t="s">
        <v>414</v>
      </c>
      <c r="J9" s="11" t="s">
        <v>415</v>
      </c>
      <c r="K9" s="11" t="s">
        <v>416</v>
      </c>
      <c r="L9" s="11" t="s">
        <v>417</v>
      </c>
    </row>
    <row r="10" spans="1:12" ht="13.5" customHeight="1">
      <c r="A10" s="1227" t="s">
        <v>418</v>
      </c>
      <c r="B10" s="1228"/>
      <c r="C10" s="806">
        <v>1</v>
      </c>
      <c r="D10" s="806" t="s">
        <v>37</v>
      </c>
      <c r="E10" s="806" t="s">
        <v>42</v>
      </c>
      <c r="F10" s="806" t="s">
        <v>61</v>
      </c>
      <c r="G10" s="806" t="s">
        <v>62</v>
      </c>
      <c r="H10" s="806" t="s">
        <v>63</v>
      </c>
      <c r="I10" s="806" t="s">
        <v>64</v>
      </c>
      <c r="J10" s="806" t="s">
        <v>65</v>
      </c>
      <c r="K10" s="806" t="s">
        <v>66</v>
      </c>
      <c r="L10" s="806" t="s">
        <v>84</v>
      </c>
    </row>
    <row r="11" spans="1:12" ht="20.25" customHeight="1">
      <c r="A11" s="1227" t="s">
        <v>25</v>
      </c>
      <c r="B11" s="1228"/>
      <c r="C11" s="264">
        <f>C12</f>
        <v>11</v>
      </c>
      <c r="D11" s="264">
        <f aca="true" t="shared" si="0" ref="D11:K11">D12</f>
        <v>8</v>
      </c>
      <c r="E11" s="264">
        <f t="shared" si="0"/>
        <v>3</v>
      </c>
      <c r="F11" s="264">
        <f t="shared" si="0"/>
        <v>0</v>
      </c>
      <c r="G11" s="264">
        <f t="shared" si="0"/>
        <v>0</v>
      </c>
      <c r="H11" s="264">
        <f t="shared" si="0"/>
        <v>0</v>
      </c>
      <c r="I11" s="264">
        <f t="shared" si="0"/>
        <v>3</v>
      </c>
      <c r="J11" s="264">
        <f t="shared" si="0"/>
        <v>1</v>
      </c>
      <c r="K11" s="264">
        <f t="shared" si="0"/>
        <v>10</v>
      </c>
      <c r="L11" s="264">
        <f>L1</f>
        <v>0</v>
      </c>
    </row>
    <row r="12" spans="1:12" ht="20.25" customHeight="1">
      <c r="A12" s="30" t="s">
        <v>0</v>
      </c>
      <c r="B12" s="807" t="s">
        <v>83</v>
      </c>
      <c r="C12" s="808">
        <v>11</v>
      </c>
      <c r="D12" s="808">
        <v>8</v>
      </c>
      <c r="E12" s="808">
        <f>F12+G12+H12+I12</f>
        <v>3</v>
      </c>
      <c r="F12" s="808">
        <v>0</v>
      </c>
      <c r="G12" s="808">
        <v>0</v>
      </c>
      <c r="H12" s="808">
        <v>0</v>
      </c>
      <c r="I12" s="808">
        <v>3</v>
      </c>
      <c r="J12" s="808">
        <v>1</v>
      </c>
      <c r="K12" s="808">
        <v>10</v>
      </c>
      <c r="L12" s="808">
        <v>0</v>
      </c>
    </row>
    <row r="13" spans="1:12" ht="18.75" customHeight="1">
      <c r="A13" s="809"/>
      <c r="B13" s="810"/>
      <c r="C13" s="811"/>
      <c r="D13" s="811"/>
      <c r="E13" s="811"/>
      <c r="F13" s="811"/>
      <c r="G13" s="811"/>
      <c r="H13" s="811"/>
      <c r="I13" s="811"/>
      <c r="J13" s="811"/>
      <c r="K13" s="811"/>
      <c r="L13" s="811"/>
    </row>
    <row r="14" spans="2:12" s="99" customFormat="1" ht="16.5" customHeight="1">
      <c r="B14" s="1229" t="str">
        <f>'Khai báo'!C7</f>
        <v>Long An, ngày  29  tháng  06  năm 2018</v>
      </c>
      <c r="C14" s="1229"/>
      <c r="D14" s="1229"/>
      <c r="E14" s="812"/>
      <c r="F14" s="812"/>
      <c r="G14" s="812"/>
      <c r="H14" s="1230" t="str">
        <f>B14</f>
        <v>Long An, ngày  29  tháng  06  năm 2018</v>
      </c>
      <c r="I14" s="1230"/>
      <c r="J14" s="1230"/>
      <c r="K14" s="1230"/>
      <c r="L14" s="1230"/>
    </row>
    <row r="15" spans="1:12" s="97" customFormat="1" ht="16.5">
      <c r="A15" s="142"/>
      <c r="B15" s="1231" t="s">
        <v>4</v>
      </c>
      <c r="C15" s="1231"/>
      <c r="D15" s="1231"/>
      <c r="E15" s="142"/>
      <c r="F15" s="142"/>
      <c r="G15" s="142"/>
      <c r="H15" s="1232" t="str">
        <f>'[2]Khai báo'!C8</f>
        <v>CỤC TRƯỞNG</v>
      </c>
      <c r="I15" s="1232"/>
      <c r="J15" s="1232"/>
      <c r="K15" s="1232"/>
      <c r="L15" s="1232"/>
    </row>
    <row r="16" spans="1:12" s="99" customFormat="1" ht="16.5" customHeight="1" hidden="1">
      <c r="A16" s="1234" t="s">
        <v>384</v>
      </c>
      <c r="B16" s="1234"/>
      <c r="C16" s="1234"/>
      <c r="D16" s="1234"/>
      <c r="E16" s="814"/>
      <c r="F16" s="814"/>
      <c r="G16" s="814"/>
      <c r="H16" s="1235" t="s">
        <v>55</v>
      </c>
      <c r="I16" s="1235"/>
      <c r="J16" s="1235"/>
      <c r="K16" s="1235"/>
      <c r="L16" s="1235"/>
    </row>
    <row r="17" spans="2:8" s="97" customFormat="1" ht="15.75">
      <c r="B17" s="815"/>
      <c r="C17" s="815"/>
      <c r="D17" s="815"/>
      <c r="E17" s="815"/>
      <c r="F17" s="815"/>
      <c r="G17" s="815"/>
      <c r="H17" s="815"/>
    </row>
    <row r="18" spans="2:10" ht="15.75">
      <c r="B18" s="816"/>
      <c r="C18" s="816"/>
      <c r="D18" s="816"/>
      <c r="E18" s="816"/>
      <c r="F18" s="816"/>
      <c r="G18" s="816"/>
      <c r="H18" s="816"/>
      <c r="I18" s="816"/>
      <c r="J18" s="816"/>
    </row>
    <row r="19" spans="2:10" ht="15.75">
      <c r="B19" s="816"/>
      <c r="C19" s="816"/>
      <c r="D19" s="816"/>
      <c r="E19" s="816"/>
      <c r="F19" s="816"/>
      <c r="G19" s="816"/>
      <c r="H19" s="816"/>
      <c r="I19" s="816"/>
      <c r="J19" s="816"/>
    </row>
    <row r="20" spans="2:12" ht="15.75" hidden="1">
      <c r="B20" s="1236" t="s">
        <v>333</v>
      </c>
      <c r="C20" s="1236"/>
      <c r="D20" s="1236"/>
      <c r="E20" s="816"/>
      <c r="F20" s="816"/>
      <c r="G20" s="816"/>
      <c r="H20" s="1236" t="s">
        <v>334</v>
      </c>
      <c r="I20" s="1236"/>
      <c r="J20" s="1236"/>
      <c r="K20" s="1236"/>
      <c r="L20" s="1236"/>
    </row>
    <row r="21" spans="2:10" ht="15.75">
      <c r="B21" s="816"/>
      <c r="C21" s="816"/>
      <c r="D21" s="816"/>
      <c r="E21" s="816"/>
      <c r="F21" s="816"/>
      <c r="G21" s="816"/>
      <c r="H21" s="816"/>
      <c r="I21" s="816"/>
      <c r="J21" s="816"/>
    </row>
    <row r="22" spans="2:10" ht="22.5" customHeight="1" hidden="1">
      <c r="B22" s="816"/>
      <c r="C22" s="816"/>
      <c r="D22" s="816"/>
      <c r="E22" s="816"/>
      <c r="F22" s="816"/>
      <c r="G22" s="816"/>
      <c r="H22" s="816"/>
      <c r="I22" s="816"/>
      <c r="J22" s="816"/>
    </row>
    <row r="23" spans="1:10" ht="15.75" hidden="1">
      <c r="A23" s="817" t="s">
        <v>32</v>
      </c>
      <c r="B23" s="816"/>
      <c r="C23" s="816"/>
      <c r="D23" s="816"/>
      <c r="E23" s="816"/>
      <c r="F23" s="816"/>
      <c r="G23" s="816"/>
      <c r="H23" s="816"/>
      <c r="I23" s="816"/>
      <c r="J23" s="816"/>
    </row>
    <row r="24" spans="2:12" ht="15.75" customHeight="1" hidden="1">
      <c r="B24" s="1237" t="s">
        <v>46</v>
      </c>
      <c r="C24" s="1237"/>
      <c r="D24" s="1237"/>
      <c r="E24" s="1237"/>
      <c r="F24" s="1237"/>
      <c r="G24" s="1237"/>
      <c r="H24" s="1237"/>
      <c r="I24" s="1237"/>
      <c r="J24" s="1237"/>
      <c r="K24" s="1237"/>
      <c r="L24" s="1237"/>
    </row>
    <row r="25" spans="1:12" ht="16.5" customHeight="1" hidden="1">
      <c r="A25" s="64"/>
      <c r="B25" s="1238" t="s">
        <v>419</v>
      </c>
      <c r="C25" s="1238"/>
      <c r="D25" s="1238"/>
      <c r="E25" s="1238"/>
      <c r="F25" s="1238"/>
      <c r="G25" s="1238"/>
      <c r="H25" s="1238"/>
      <c r="I25" s="1238"/>
      <c r="J25" s="1238"/>
      <c r="K25" s="1238"/>
      <c r="L25" s="1238"/>
    </row>
    <row r="26" ht="15.75" hidden="1">
      <c r="B26" s="62" t="s">
        <v>420</v>
      </c>
    </row>
    <row r="27" spans="1:12" ht="15.75">
      <c r="A27" s="1175" t="s">
        <v>368</v>
      </c>
      <c r="B27" s="1175"/>
      <c r="C27" s="1175"/>
      <c r="D27" s="1175"/>
      <c r="H27" s="1233" t="s">
        <v>334</v>
      </c>
      <c r="I27" s="1233"/>
      <c r="J27" s="1233"/>
      <c r="K27" s="1233"/>
      <c r="L27" s="1233"/>
    </row>
  </sheetData>
  <sheetProtection/>
  <mergeCells count="31">
    <mergeCell ref="A27:D27"/>
    <mergeCell ref="H27:L27"/>
    <mergeCell ref="A16:D16"/>
    <mergeCell ref="H16:L16"/>
    <mergeCell ref="B20:D20"/>
    <mergeCell ref="H20:L20"/>
    <mergeCell ref="B24:L24"/>
    <mergeCell ref="B25:L25"/>
    <mergeCell ref="J8:L8"/>
    <mergeCell ref="A10:B10"/>
    <mergeCell ref="A11:B11"/>
    <mergeCell ref="B14:D14"/>
    <mergeCell ref="H14:L14"/>
    <mergeCell ref="B15:D15"/>
    <mergeCell ref="H15:L15"/>
    <mergeCell ref="J4:L4"/>
    <mergeCell ref="J5:L5"/>
    <mergeCell ref="A6:B9"/>
    <mergeCell ref="C6:C9"/>
    <mergeCell ref="D6:I6"/>
    <mergeCell ref="J6:L7"/>
    <mergeCell ref="D7:D9"/>
    <mergeCell ref="E7:I7"/>
    <mergeCell ref="E8:E9"/>
    <mergeCell ref="F8:I8"/>
    <mergeCell ref="A1:C1"/>
    <mergeCell ref="D1:I2"/>
    <mergeCell ref="J1:L1"/>
    <mergeCell ref="J2:L2"/>
    <mergeCell ref="D3:I3"/>
    <mergeCell ref="J3:L3"/>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C29"/>
  <sheetViews>
    <sheetView zoomScalePageLayoutView="0" workbookViewId="0" topLeftCell="A13">
      <selection activeCell="A19" sqref="A19:IV19"/>
    </sheetView>
  </sheetViews>
  <sheetFormatPr defaultColWidth="9.00390625" defaultRowHeight="15.75"/>
  <cols>
    <col min="1" max="1" width="3.50390625" style="32" customWidth="1"/>
    <col min="2" max="2" width="15.875" style="32" customWidth="1"/>
    <col min="3" max="5" width="5.75390625" style="32" customWidth="1"/>
    <col min="6" max="6" width="5.75390625" style="575" customWidth="1"/>
    <col min="7" max="8" width="5.75390625" style="32" customWidth="1"/>
    <col min="9" max="9" width="5.75390625" style="575" customWidth="1"/>
    <col min="10" max="11" width="5.75390625" style="32" customWidth="1"/>
    <col min="12" max="12" width="5.75390625" style="575" customWidth="1"/>
    <col min="13" max="15" width="5.75390625" style="32" customWidth="1"/>
    <col min="16" max="16" width="4.25390625" style="575" customWidth="1"/>
    <col min="17" max="17" width="4.375" style="32" customWidth="1"/>
    <col min="18" max="18" width="5.75390625" style="32" customWidth="1"/>
    <col min="19" max="19" width="4.00390625" style="32" customWidth="1"/>
    <col min="20" max="20" width="5.75390625" style="32" customWidth="1"/>
    <col min="21" max="21" width="4.875" style="32" customWidth="1"/>
    <col min="22" max="16384" width="9.00390625" style="32" customWidth="1"/>
  </cols>
  <sheetData>
    <row r="1" spans="1:22" ht="16.5" customHeight="1">
      <c r="A1" s="1212" t="s">
        <v>200</v>
      </c>
      <c r="B1" s="1212"/>
      <c r="C1" s="1212"/>
      <c r="D1" s="1212"/>
      <c r="E1" s="62"/>
      <c r="F1" s="971" t="s">
        <v>263</v>
      </c>
      <c r="G1" s="971"/>
      <c r="H1" s="971"/>
      <c r="I1" s="971"/>
      <c r="J1" s="971"/>
      <c r="K1" s="971"/>
      <c r="L1" s="971"/>
      <c r="M1" s="971"/>
      <c r="N1" s="971"/>
      <c r="O1" s="971"/>
      <c r="P1" s="586"/>
      <c r="Q1" s="68" t="s">
        <v>201</v>
      </c>
      <c r="R1" s="68"/>
      <c r="S1" s="68"/>
      <c r="T1" s="68"/>
      <c r="U1" s="97"/>
      <c r="V1" s="39"/>
    </row>
    <row r="2" spans="1:22" ht="15.75" customHeight="1">
      <c r="A2" s="57" t="s">
        <v>269</v>
      </c>
      <c r="B2" s="35"/>
      <c r="C2" s="35"/>
      <c r="D2" s="35"/>
      <c r="E2" s="35"/>
      <c r="F2" s="971" t="s">
        <v>264</v>
      </c>
      <c r="G2" s="971"/>
      <c r="H2" s="971"/>
      <c r="I2" s="971"/>
      <c r="J2" s="971"/>
      <c r="K2" s="971"/>
      <c r="L2" s="971"/>
      <c r="M2" s="971"/>
      <c r="N2" s="971"/>
      <c r="O2" s="971"/>
      <c r="P2" s="116"/>
      <c r="Q2" s="116" t="str">
        <f>'[1]Khai báo'!C4</f>
        <v>Cục THADS tỉnh Long An - 01ĐV.</v>
      </c>
      <c r="R2" s="143"/>
      <c r="S2" s="143"/>
      <c r="T2" s="143"/>
      <c r="U2" s="97"/>
      <c r="V2" s="65"/>
    </row>
    <row r="3" spans="1:21" ht="15.75" customHeight="1">
      <c r="A3" s="81" t="s">
        <v>270</v>
      </c>
      <c r="B3" s="57"/>
      <c r="C3" s="57"/>
      <c r="D3" s="57"/>
      <c r="E3" s="57"/>
      <c r="F3" s="959" t="s">
        <v>350</v>
      </c>
      <c r="G3" s="959"/>
      <c r="H3" s="959"/>
      <c r="I3" s="959"/>
      <c r="J3" s="959"/>
      <c r="K3" s="959"/>
      <c r="L3" s="959"/>
      <c r="M3" s="959"/>
      <c r="N3" s="959"/>
      <c r="O3" s="959"/>
      <c r="P3" s="116"/>
      <c r="Q3" s="143" t="s">
        <v>202</v>
      </c>
      <c r="R3" s="143"/>
      <c r="S3" s="143"/>
      <c r="T3" s="143"/>
      <c r="U3" s="97"/>
    </row>
    <row r="4" spans="1:21" ht="15" customHeight="1">
      <c r="A4" s="1259" t="s">
        <v>203</v>
      </c>
      <c r="B4" s="1259"/>
      <c r="C4" s="1259"/>
      <c r="D4" s="1259"/>
      <c r="E4" s="1259"/>
      <c r="F4" s="116"/>
      <c r="G4" s="97"/>
      <c r="H4" s="103"/>
      <c r="I4" s="156"/>
      <c r="J4" s="103"/>
      <c r="K4" s="103"/>
      <c r="L4" s="156"/>
      <c r="M4" s="103"/>
      <c r="N4" s="103"/>
      <c r="O4" s="103"/>
      <c r="P4" s="146"/>
      <c r="Q4" s="146" t="str">
        <f>'[1]Khai báo'!C5</f>
        <v>Tổng Cục Thi hành án dân sự.</v>
      </c>
      <c r="R4" s="138"/>
      <c r="S4" s="138"/>
      <c r="T4" s="138"/>
      <c r="U4" s="97"/>
    </row>
    <row r="5" spans="6:21" ht="15" customHeight="1">
      <c r="F5" s="572"/>
      <c r="G5" s="97"/>
      <c r="H5" s="97"/>
      <c r="I5" s="572"/>
      <c r="J5" s="97"/>
      <c r="K5" s="97"/>
      <c r="L5" s="572"/>
      <c r="M5" s="97"/>
      <c r="N5" s="97"/>
      <c r="O5" s="97"/>
      <c r="P5" s="587"/>
      <c r="Q5" s="144" t="s">
        <v>267</v>
      </c>
      <c r="R5" s="145"/>
      <c r="S5" s="145"/>
      <c r="T5" s="145"/>
      <c r="U5" s="97"/>
    </row>
    <row r="6" spans="1:21" s="63" customFormat="1" ht="24.75" customHeight="1">
      <c r="A6" s="1266" t="s">
        <v>60</v>
      </c>
      <c r="B6" s="1267"/>
      <c r="C6" s="1260" t="s">
        <v>266</v>
      </c>
      <c r="D6" s="1261"/>
      <c r="E6" s="1262"/>
      <c r="F6" s="1243" t="s">
        <v>254</v>
      </c>
      <c r="G6" s="1244"/>
      <c r="H6" s="1244"/>
      <c r="I6" s="1244"/>
      <c r="J6" s="1244"/>
      <c r="K6" s="1244"/>
      <c r="L6" s="1244"/>
      <c r="M6" s="1244"/>
      <c r="N6" s="1244"/>
      <c r="O6" s="1245"/>
      <c r="P6" s="1258" t="s">
        <v>281</v>
      </c>
      <c r="Q6" s="1258"/>
      <c r="R6" s="1258"/>
      <c r="S6" s="1258"/>
      <c r="T6" s="1258"/>
      <c r="U6" s="1258"/>
    </row>
    <row r="7" spans="1:21" s="588" customFormat="1" ht="19.5" customHeight="1">
      <c r="A7" s="1268"/>
      <c r="B7" s="1269"/>
      <c r="C7" s="1263"/>
      <c r="D7" s="1264"/>
      <c r="E7" s="1264"/>
      <c r="F7" s="1251" t="s">
        <v>204</v>
      </c>
      <c r="G7" s="1252"/>
      <c r="H7" s="1253"/>
      <c r="I7" s="1257" t="s">
        <v>205</v>
      </c>
      <c r="J7" s="1257"/>
      <c r="K7" s="1257"/>
      <c r="L7" s="1257"/>
      <c r="M7" s="1257"/>
      <c r="N7" s="1257"/>
      <c r="O7" s="1257"/>
      <c r="P7" s="1239" t="s">
        <v>25</v>
      </c>
      <c r="Q7" s="1246" t="s">
        <v>6</v>
      </c>
      <c r="R7" s="1247"/>
      <c r="S7" s="1247"/>
      <c r="T7" s="1247"/>
      <c r="U7" s="1248"/>
    </row>
    <row r="8" spans="1:22" s="588" customFormat="1" ht="37.5" customHeight="1">
      <c r="A8" s="1268"/>
      <c r="B8" s="1269"/>
      <c r="C8" s="1263"/>
      <c r="D8" s="1264"/>
      <c r="E8" s="1264"/>
      <c r="F8" s="1254"/>
      <c r="G8" s="1255"/>
      <c r="H8" s="1256"/>
      <c r="I8" s="1257" t="s">
        <v>206</v>
      </c>
      <c r="J8" s="1257"/>
      <c r="K8" s="1257"/>
      <c r="L8" s="1257" t="s">
        <v>207</v>
      </c>
      <c r="M8" s="1257"/>
      <c r="N8" s="1257"/>
      <c r="O8" s="1257"/>
      <c r="P8" s="1240"/>
      <c r="Q8" s="1239" t="s">
        <v>208</v>
      </c>
      <c r="R8" s="1239" t="s">
        <v>209</v>
      </c>
      <c r="S8" s="1239" t="s">
        <v>210</v>
      </c>
      <c r="T8" s="1239" t="s">
        <v>211</v>
      </c>
      <c r="U8" s="1239" t="s">
        <v>212</v>
      </c>
      <c r="V8" s="588" t="s">
        <v>3</v>
      </c>
    </row>
    <row r="9" spans="1:21" s="588" customFormat="1" ht="18.75" customHeight="1">
      <c r="A9" s="1268"/>
      <c r="B9" s="1269"/>
      <c r="C9" s="1239" t="s">
        <v>25</v>
      </c>
      <c r="D9" s="1251" t="s">
        <v>6</v>
      </c>
      <c r="E9" s="1252"/>
      <c r="F9" s="1239" t="s">
        <v>25</v>
      </c>
      <c r="G9" s="1251" t="s">
        <v>6</v>
      </c>
      <c r="H9" s="1252"/>
      <c r="I9" s="1239" t="s">
        <v>25</v>
      </c>
      <c r="J9" s="1246" t="s">
        <v>6</v>
      </c>
      <c r="K9" s="1252"/>
      <c r="L9" s="1239" t="s">
        <v>25</v>
      </c>
      <c r="M9" s="1246" t="s">
        <v>213</v>
      </c>
      <c r="N9" s="1247"/>
      <c r="O9" s="1248"/>
      <c r="P9" s="1240"/>
      <c r="Q9" s="1249"/>
      <c r="R9" s="1240"/>
      <c r="S9" s="1240"/>
      <c r="T9" s="1240"/>
      <c r="U9" s="1240"/>
    </row>
    <row r="10" spans="1:23" s="588" customFormat="1" ht="15" customHeight="1">
      <c r="A10" s="1268"/>
      <c r="B10" s="1269"/>
      <c r="C10" s="1240"/>
      <c r="D10" s="1239" t="s">
        <v>214</v>
      </c>
      <c r="E10" s="1239" t="s">
        <v>261</v>
      </c>
      <c r="F10" s="1240"/>
      <c r="G10" s="1239" t="s">
        <v>214</v>
      </c>
      <c r="H10" s="1239" t="s">
        <v>215</v>
      </c>
      <c r="I10" s="1240"/>
      <c r="J10" s="1257" t="s">
        <v>272</v>
      </c>
      <c r="K10" s="1257" t="s">
        <v>216</v>
      </c>
      <c r="L10" s="1240"/>
      <c r="M10" s="1257" t="s">
        <v>217</v>
      </c>
      <c r="N10" s="1257" t="s">
        <v>218</v>
      </c>
      <c r="O10" s="1257" t="s">
        <v>219</v>
      </c>
      <c r="P10" s="1240"/>
      <c r="Q10" s="1249"/>
      <c r="R10" s="1240"/>
      <c r="S10" s="1240"/>
      <c r="T10" s="1240"/>
      <c r="U10" s="1240"/>
      <c r="V10" s="589"/>
      <c r="W10" s="589"/>
    </row>
    <row r="11" spans="1:29" s="588" customFormat="1" ht="130.5" customHeight="1">
      <c r="A11" s="1270"/>
      <c r="B11" s="1271"/>
      <c r="C11" s="1241"/>
      <c r="D11" s="1242"/>
      <c r="E11" s="1242"/>
      <c r="F11" s="1241"/>
      <c r="G11" s="1241"/>
      <c r="H11" s="1241"/>
      <c r="I11" s="1241"/>
      <c r="J11" s="1257"/>
      <c r="K11" s="1257"/>
      <c r="L11" s="1241"/>
      <c r="M11" s="1257"/>
      <c r="N11" s="1257"/>
      <c r="O11" s="1257"/>
      <c r="P11" s="1241"/>
      <c r="Q11" s="1250"/>
      <c r="R11" s="1241"/>
      <c r="S11" s="1241"/>
      <c r="T11" s="1241"/>
      <c r="U11" s="1241"/>
      <c r="V11" s="590"/>
      <c r="W11" s="591"/>
      <c r="X11" s="589"/>
      <c r="Y11" s="589"/>
      <c r="Z11" s="589"/>
      <c r="AA11" s="589"/>
      <c r="AB11" s="589"/>
      <c r="AC11" s="589"/>
    </row>
    <row r="12" spans="1:29" s="90" customFormat="1" ht="14.25" customHeight="1">
      <c r="A12" s="58"/>
      <c r="B12" s="59" t="s">
        <v>220</v>
      </c>
      <c r="C12" s="60">
        <v>1</v>
      </c>
      <c r="D12" s="88">
        <v>2</v>
      </c>
      <c r="E12" s="60">
        <v>3</v>
      </c>
      <c r="F12" s="573">
        <v>4</v>
      </c>
      <c r="G12" s="60">
        <v>5</v>
      </c>
      <c r="H12" s="88">
        <v>6</v>
      </c>
      <c r="I12" s="584">
        <v>7</v>
      </c>
      <c r="J12" s="88">
        <v>8</v>
      </c>
      <c r="K12" s="60">
        <v>9</v>
      </c>
      <c r="L12" s="573">
        <v>10</v>
      </c>
      <c r="M12" s="60">
        <v>11</v>
      </c>
      <c r="N12" s="88">
        <v>12</v>
      </c>
      <c r="O12" s="60">
        <v>13</v>
      </c>
      <c r="P12" s="573">
        <v>14</v>
      </c>
      <c r="Q12" s="60">
        <v>15</v>
      </c>
      <c r="R12" s="88">
        <v>16</v>
      </c>
      <c r="S12" s="60">
        <v>17</v>
      </c>
      <c r="T12" s="88">
        <v>18</v>
      </c>
      <c r="U12" s="60">
        <v>19</v>
      </c>
      <c r="V12" s="61"/>
      <c r="W12" s="89"/>
      <c r="X12" s="89"/>
      <c r="Y12" s="89"/>
      <c r="Z12" s="89"/>
      <c r="AA12" s="89"/>
      <c r="AB12" s="89"/>
      <c r="AC12" s="89"/>
    </row>
    <row r="13" spans="1:29" ht="19.5" customHeight="1">
      <c r="A13" s="1274" t="s">
        <v>25</v>
      </c>
      <c r="B13" s="1275"/>
      <c r="C13" s="567">
        <f>C14</f>
        <v>10</v>
      </c>
      <c r="D13" s="567">
        <f aca="true" t="shared" si="0" ref="D13:U13">D14</f>
        <v>0</v>
      </c>
      <c r="E13" s="567">
        <f t="shared" si="0"/>
        <v>10</v>
      </c>
      <c r="F13" s="567">
        <f t="shared" si="0"/>
        <v>10</v>
      </c>
      <c r="G13" s="567">
        <f t="shared" si="0"/>
        <v>0</v>
      </c>
      <c r="H13" s="567">
        <f t="shared" si="0"/>
        <v>10</v>
      </c>
      <c r="I13" s="567">
        <f t="shared" si="0"/>
        <v>10</v>
      </c>
      <c r="J13" s="567">
        <f t="shared" si="0"/>
        <v>3</v>
      </c>
      <c r="K13" s="567">
        <f t="shared" si="0"/>
        <v>7</v>
      </c>
      <c r="L13" s="567">
        <f t="shared" si="0"/>
        <v>0</v>
      </c>
      <c r="M13" s="567">
        <f t="shared" si="0"/>
        <v>0</v>
      </c>
      <c r="N13" s="567">
        <f t="shared" si="0"/>
        <v>0</v>
      </c>
      <c r="O13" s="567">
        <f t="shared" si="0"/>
        <v>0</v>
      </c>
      <c r="P13" s="567">
        <f t="shared" si="0"/>
        <v>10</v>
      </c>
      <c r="Q13" s="567">
        <f t="shared" si="0"/>
        <v>1</v>
      </c>
      <c r="R13" s="567">
        <f t="shared" si="0"/>
        <v>0</v>
      </c>
      <c r="S13" s="567">
        <f t="shared" si="0"/>
        <v>0</v>
      </c>
      <c r="T13" s="567">
        <f t="shared" si="0"/>
        <v>7</v>
      </c>
      <c r="U13" s="567">
        <f t="shared" si="0"/>
        <v>2</v>
      </c>
      <c r="V13" s="42"/>
      <c r="W13" s="33"/>
      <c r="X13" s="33"/>
      <c r="Y13" s="33"/>
      <c r="Z13" s="33"/>
      <c r="AA13" s="33"/>
      <c r="AB13" s="33"/>
      <c r="AC13" s="33"/>
    </row>
    <row r="14" spans="1:29" ht="19.5" customHeight="1">
      <c r="A14" s="30" t="s">
        <v>0</v>
      </c>
      <c r="B14" s="3" t="s">
        <v>83</v>
      </c>
      <c r="C14" s="568">
        <f>D14+E14</f>
        <v>10</v>
      </c>
      <c r="D14" s="569">
        <v>0</v>
      </c>
      <c r="E14" s="569">
        <v>10</v>
      </c>
      <c r="F14" s="574">
        <f>G14+H14</f>
        <v>10</v>
      </c>
      <c r="G14" s="570">
        <v>0</v>
      </c>
      <c r="H14" s="570">
        <v>10</v>
      </c>
      <c r="I14" s="585">
        <f>J14+K14</f>
        <v>10</v>
      </c>
      <c r="J14" s="571">
        <v>3</v>
      </c>
      <c r="K14" s="571">
        <v>7</v>
      </c>
      <c r="L14" s="580">
        <v>0</v>
      </c>
      <c r="M14" s="571">
        <v>0</v>
      </c>
      <c r="N14" s="571">
        <v>0</v>
      </c>
      <c r="O14" s="571">
        <v>0</v>
      </c>
      <c r="P14" s="580">
        <f>Q14+R14+S14+T14+U14</f>
        <v>10</v>
      </c>
      <c r="Q14" s="571">
        <v>1</v>
      </c>
      <c r="R14" s="571">
        <v>0</v>
      </c>
      <c r="S14" s="571">
        <v>0</v>
      </c>
      <c r="T14" s="571">
        <v>7</v>
      </c>
      <c r="U14" s="571">
        <v>2</v>
      </c>
      <c r="V14" s="42"/>
      <c r="W14" s="33"/>
      <c r="X14" s="33"/>
      <c r="Y14" s="33"/>
      <c r="Z14" s="33"/>
      <c r="AA14" s="33"/>
      <c r="AB14" s="33"/>
      <c r="AC14" s="33"/>
    </row>
    <row r="15" spans="2:21" s="99" customFormat="1" ht="35.25" customHeight="1">
      <c r="B15" s="1229" t="str">
        <f>'Khai báo'!C7</f>
        <v>Long An, ngày  29  tháng  06  năm 2018</v>
      </c>
      <c r="C15" s="1229"/>
      <c r="D15" s="1229"/>
      <c r="E15" s="1229"/>
      <c r="F15" s="1229"/>
      <c r="G15" s="1229"/>
      <c r="H15" s="150"/>
      <c r="I15" s="581"/>
      <c r="J15" s="150"/>
      <c r="K15" s="150"/>
      <c r="L15" s="581"/>
      <c r="M15" s="151"/>
      <c r="N15" s="1265" t="str">
        <f>B15</f>
        <v>Long An, ngày  29  tháng  06  năm 2018</v>
      </c>
      <c r="O15" s="1265"/>
      <c r="P15" s="1265"/>
      <c r="Q15" s="1265"/>
      <c r="R15" s="1265"/>
      <c r="S15" s="1265"/>
      <c r="T15" s="1265"/>
      <c r="U15" s="1265"/>
    </row>
    <row r="16" spans="2:21" s="97" customFormat="1" ht="15" customHeight="1">
      <c r="B16" s="1176" t="s">
        <v>221</v>
      </c>
      <c r="C16" s="1176"/>
      <c r="D16" s="1176"/>
      <c r="E16" s="1176"/>
      <c r="F16" s="1176"/>
      <c r="G16" s="1176"/>
      <c r="H16" s="148"/>
      <c r="I16" s="582"/>
      <c r="J16" s="148"/>
      <c r="K16" s="148"/>
      <c r="L16" s="582"/>
      <c r="M16" s="147"/>
      <c r="N16" s="1232" t="s">
        <v>303</v>
      </c>
      <c r="O16" s="1232"/>
      <c r="P16" s="1232"/>
      <c r="Q16" s="1232"/>
      <c r="R16" s="1232"/>
      <c r="S16" s="1232"/>
      <c r="T16" s="1232"/>
      <c r="U16" s="1232"/>
    </row>
    <row r="17" spans="1:21" s="99" customFormat="1" ht="16.5">
      <c r="A17" s="152"/>
      <c r="B17" s="1276"/>
      <c r="C17" s="1276"/>
      <c r="D17" s="1276"/>
      <c r="E17" s="1276"/>
      <c r="F17" s="1276"/>
      <c r="G17" s="152"/>
      <c r="H17" s="152"/>
      <c r="I17" s="583"/>
      <c r="J17" s="152"/>
      <c r="K17" s="152"/>
      <c r="L17" s="583"/>
      <c r="M17" s="152"/>
      <c r="N17" s="1277"/>
      <c r="O17" s="1277"/>
      <c r="P17" s="1277"/>
      <c r="Q17" s="1277"/>
      <c r="R17" s="1277"/>
      <c r="S17" s="1277"/>
      <c r="T17" s="1277"/>
      <c r="U17" s="1277"/>
    </row>
    <row r="18" spans="6:16" s="97" customFormat="1" ht="15.75">
      <c r="F18" s="572"/>
      <c r="I18" s="572"/>
      <c r="L18" s="572"/>
      <c r="P18" s="572"/>
    </row>
    <row r="19" spans="6:16" s="97" customFormat="1" ht="7.5" customHeight="1">
      <c r="F19" s="572"/>
      <c r="I19" s="572"/>
      <c r="J19" s="97" t="s">
        <v>3</v>
      </c>
      <c r="L19" s="572"/>
      <c r="P19" s="572"/>
    </row>
    <row r="20" spans="2:21" ht="15.75" hidden="1">
      <c r="B20" s="1175" t="s">
        <v>333</v>
      </c>
      <c r="C20" s="1175"/>
      <c r="D20" s="1175"/>
      <c r="E20" s="1175"/>
      <c r="F20" s="1175"/>
      <c r="G20" s="1175"/>
      <c r="N20" s="1175" t="s">
        <v>334</v>
      </c>
      <c r="O20" s="1175"/>
      <c r="P20" s="1175"/>
      <c r="Q20" s="1175"/>
      <c r="R20" s="1175"/>
      <c r="S20" s="1175"/>
      <c r="T20" s="1175"/>
      <c r="U20" s="1175"/>
    </row>
    <row r="21" spans="15:20" ht="15.75">
      <c r="O21" s="1272"/>
      <c r="P21" s="1272"/>
      <c r="Q21" s="1272"/>
      <c r="R21" s="1272"/>
      <c r="S21" s="1272"/>
      <c r="T21" s="1272"/>
    </row>
    <row r="22" spans="1:21" ht="15.75">
      <c r="A22" s="1233" t="s">
        <v>368</v>
      </c>
      <c r="B22" s="1233"/>
      <c r="C22" s="1233"/>
      <c r="D22" s="1233"/>
      <c r="E22" s="1233"/>
      <c r="F22" s="1233"/>
      <c r="G22" s="1233"/>
      <c r="N22" s="1233" t="s">
        <v>334</v>
      </c>
      <c r="O22" s="1233"/>
      <c r="P22" s="1233"/>
      <c r="Q22" s="1233"/>
      <c r="R22" s="1233"/>
      <c r="S22" s="1233"/>
      <c r="T22" s="1233"/>
      <c r="U22" s="1233"/>
    </row>
    <row r="23" ht="15.75" hidden="1"/>
    <row r="24" spans="1:14" ht="12.75" customHeight="1" hidden="1">
      <c r="A24" s="66" t="s">
        <v>222</v>
      </c>
      <c r="B24" s="64"/>
      <c r="C24" s="64"/>
      <c r="D24" s="64"/>
      <c r="E24" s="64"/>
      <c r="F24" s="576"/>
      <c r="G24" s="64"/>
      <c r="H24" s="64"/>
      <c r="I24" s="576"/>
      <c r="J24" s="64"/>
      <c r="K24" s="64"/>
      <c r="L24" s="576"/>
      <c r="M24" s="64"/>
      <c r="N24" s="64"/>
    </row>
    <row r="25" spans="1:22" s="44" customFormat="1" ht="15.75" customHeight="1" hidden="1">
      <c r="A25" s="1273" t="s">
        <v>223</v>
      </c>
      <c r="B25" s="1273"/>
      <c r="C25" s="1273"/>
      <c r="D25" s="1273"/>
      <c r="E25" s="1273"/>
      <c r="F25" s="1273"/>
      <c r="G25" s="1273"/>
      <c r="H25" s="1273"/>
      <c r="I25" s="1273"/>
      <c r="J25" s="1273"/>
      <c r="K25" s="1273"/>
      <c r="L25" s="576"/>
      <c r="M25" s="64"/>
      <c r="N25" s="64"/>
      <c r="O25" s="4"/>
      <c r="P25" s="578"/>
      <c r="Q25" s="4"/>
      <c r="R25" s="4"/>
      <c r="S25" s="4"/>
      <c r="T25" s="4"/>
      <c r="U25" s="4"/>
      <c r="V25" s="4"/>
    </row>
    <row r="26" spans="1:22" s="45" customFormat="1" ht="15" hidden="1">
      <c r="A26" s="31" t="s">
        <v>224</v>
      </c>
      <c r="B26" s="31"/>
      <c r="C26" s="31"/>
      <c r="D26" s="31"/>
      <c r="E26" s="31"/>
      <c r="F26" s="577"/>
      <c r="G26" s="31"/>
      <c r="H26" s="31"/>
      <c r="I26" s="577"/>
      <c r="J26" s="31"/>
      <c r="K26" s="31"/>
      <c r="L26" s="577"/>
      <c r="M26" s="31"/>
      <c r="N26" s="31"/>
      <c r="O26" s="31"/>
      <c r="P26" s="577"/>
      <c r="Q26" s="31"/>
      <c r="R26" s="31"/>
      <c r="S26" s="31"/>
      <c r="T26" s="31"/>
      <c r="U26" s="31"/>
      <c r="V26" s="31"/>
    </row>
    <row r="27" spans="1:22" s="44" customFormat="1" ht="15" hidden="1">
      <c r="A27" s="31" t="s">
        <v>225</v>
      </c>
      <c r="B27" s="31"/>
      <c r="C27" s="31"/>
      <c r="D27" s="31"/>
      <c r="E27" s="31"/>
      <c r="F27" s="577"/>
      <c r="G27" s="31"/>
      <c r="H27" s="31"/>
      <c r="I27" s="577"/>
      <c r="J27" s="31"/>
      <c r="K27" s="31"/>
      <c r="L27" s="578"/>
      <c r="M27" s="4"/>
      <c r="N27" s="4"/>
      <c r="O27" s="4"/>
      <c r="P27" s="578"/>
      <c r="Q27" s="4"/>
      <c r="R27" s="4"/>
      <c r="S27" s="4"/>
      <c r="T27" s="4"/>
      <c r="U27" s="4"/>
      <c r="V27" s="4"/>
    </row>
    <row r="28" spans="1:22" s="44" customFormat="1" ht="15">
      <c r="A28" s="4"/>
      <c r="B28" s="4"/>
      <c r="C28" s="4"/>
      <c r="D28" s="4"/>
      <c r="E28" s="4"/>
      <c r="F28" s="578"/>
      <c r="G28" s="4"/>
      <c r="H28" s="4"/>
      <c r="I28" s="578"/>
      <c r="J28" s="4"/>
      <c r="K28" s="4"/>
      <c r="L28" s="578"/>
      <c r="M28" s="4"/>
      <c r="N28" s="4"/>
      <c r="O28" s="4"/>
      <c r="P28" s="578"/>
      <c r="Q28" s="4"/>
      <c r="R28" s="4"/>
      <c r="S28" s="4"/>
      <c r="T28" s="4"/>
      <c r="U28" s="4"/>
      <c r="V28" s="4"/>
    </row>
    <row r="29" spans="1:14" ht="15.75">
      <c r="A29" s="43"/>
      <c r="B29" s="43"/>
      <c r="C29" s="43"/>
      <c r="D29" s="43"/>
      <c r="E29" s="43"/>
      <c r="F29" s="579"/>
      <c r="G29" s="43"/>
      <c r="H29" s="43"/>
      <c r="I29" s="579"/>
      <c r="J29" s="43"/>
      <c r="K29" s="43"/>
      <c r="L29" s="579"/>
      <c r="M29" s="43"/>
      <c r="N29" s="43"/>
    </row>
  </sheetData>
  <sheetProtection/>
  <mergeCells count="50">
    <mergeCell ref="O21:T21"/>
    <mergeCell ref="A25:K25"/>
    <mergeCell ref="A22:G22"/>
    <mergeCell ref="N22:U22"/>
    <mergeCell ref="A13:B13"/>
    <mergeCell ref="O10:O11"/>
    <mergeCell ref="B17:F17"/>
    <mergeCell ref="N17:U17"/>
    <mergeCell ref="B20:G20"/>
    <mergeCell ref="N20:U20"/>
    <mergeCell ref="S8:S11"/>
    <mergeCell ref="A6:B11"/>
    <mergeCell ref="B16:G16"/>
    <mergeCell ref="N16:U16"/>
    <mergeCell ref="G10:G11"/>
    <mergeCell ref="H10:H11"/>
    <mergeCell ref="J10:J11"/>
    <mergeCell ref="K10:K11"/>
    <mergeCell ref="C9:C11"/>
    <mergeCell ref="G9:H9"/>
    <mergeCell ref="L8:O8"/>
    <mergeCell ref="C6:E8"/>
    <mergeCell ref="B15:G15"/>
    <mergeCell ref="N15:U15"/>
    <mergeCell ref="M10:M11"/>
    <mergeCell ref="N10:N11"/>
    <mergeCell ref="I9:I11"/>
    <mergeCell ref="J9:K9"/>
    <mergeCell ref="P7:P11"/>
    <mergeCell ref="R8:R11"/>
    <mergeCell ref="P6:U6"/>
    <mergeCell ref="T8:T11"/>
    <mergeCell ref="A1:D1"/>
    <mergeCell ref="F1:O1"/>
    <mergeCell ref="F2:O2"/>
    <mergeCell ref="F3:O3"/>
    <mergeCell ref="A4:E4"/>
    <mergeCell ref="M9:O9"/>
    <mergeCell ref="D9:E9"/>
    <mergeCell ref="F9:F11"/>
    <mergeCell ref="U8:U11"/>
    <mergeCell ref="E10:E11"/>
    <mergeCell ref="F6:O6"/>
    <mergeCell ref="L9:L11"/>
    <mergeCell ref="D10:D11"/>
    <mergeCell ref="Q7:U7"/>
    <mergeCell ref="Q8:Q11"/>
    <mergeCell ref="F7:H8"/>
    <mergeCell ref="I7:O7"/>
    <mergeCell ref="I8:K8"/>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C27"/>
  <sheetViews>
    <sheetView zoomScalePageLayoutView="0" workbookViewId="0" topLeftCell="A16">
      <selection activeCell="B15" sqref="B15:G15"/>
    </sheetView>
  </sheetViews>
  <sheetFormatPr defaultColWidth="9.00390625" defaultRowHeight="15.75"/>
  <cols>
    <col min="1" max="1" width="3.50390625" style="34" customWidth="1"/>
    <col min="2" max="2" width="14.75390625" style="34" customWidth="1"/>
    <col min="3" max="3" width="5.75390625" style="34" customWidth="1"/>
    <col min="4" max="4" width="4.875" style="34" customWidth="1"/>
    <col min="5" max="6" width="5.75390625" style="34" customWidth="1"/>
    <col min="7" max="7" width="4.875" style="34" customWidth="1"/>
    <col min="8" max="8" width="4.75390625" style="34" customWidth="1"/>
    <col min="9" max="9" width="4.625" style="34" customWidth="1"/>
    <col min="10" max="16" width="5.75390625" style="34" customWidth="1"/>
    <col min="17" max="17" width="4.125" style="34" customWidth="1"/>
    <col min="18" max="19" width="5.75390625" style="34" customWidth="1"/>
    <col min="20" max="20" width="5.00390625" style="34" customWidth="1"/>
    <col min="21" max="21" width="5.875" style="34" customWidth="1"/>
    <col min="22" max="16384" width="9.00390625" style="34" customWidth="1"/>
  </cols>
  <sheetData>
    <row r="1" spans="1:22" ht="20.25" customHeight="1">
      <c r="A1" s="1278" t="s">
        <v>226</v>
      </c>
      <c r="B1" s="1278"/>
      <c r="C1" s="1278"/>
      <c r="D1" s="1278"/>
      <c r="E1" s="67"/>
      <c r="F1" s="1279" t="s">
        <v>265</v>
      </c>
      <c r="G1" s="1279"/>
      <c r="H1" s="1279"/>
      <c r="I1" s="1279"/>
      <c r="J1" s="1279"/>
      <c r="K1" s="1279"/>
      <c r="L1" s="1279"/>
      <c r="M1" s="1279"/>
      <c r="N1" s="1279"/>
      <c r="O1" s="46"/>
      <c r="Q1" s="68" t="s">
        <v>227</v>
      </c>
      <c r="R1" s="68"/>
      <c r="S1" s="68"/>
      <c r="T1" s="68"/>
      <c r="V1" s="69"/>
    </row>
    <row r="2" spans="1:22" ht="15.75" customHeight="1">
      <c r="A2" s="57" t="s">
        <v>269</v>
      </c>
      <c r="B2" s="35"/>
      <c r="C2" s="35"/>
      <c r="D2" s="35"/>
      <c r="E2" s="35"/>
      <c r="F2" s="1279"/>
      <c r="G2" s="1279"/>
      <c r="H2" s="1279"/>
      <c r="I2" s="1279"/>
      <c r="J2" s="1279"/>
      <c r="K2" s="1279"/>
      <c r="L2" s="1279"/>
      <c r="M2" s="1279"/>
      <c r="N2" s="1279"/>
      <c r="O2" s="46"/>
      <c r="Q2" s="153" t="str">
        <f>'[1]Khai báo'!C4</f>
        <v>Cục THADS tỉnh Long An - 01ĐV.</v>
      </c>
      <c r="R2" s="70"/>
      <c r="S2" s="70"/>
      <c r="T2" s="70"/>
      <c r="V2" s="71"/>
    </row>
    <row r="3" spans="1:20" ht="15.75" customHeight="1">
      <c r="A3" s="81" t="s">
        <v>270</v>
      </c>
      <c r="B3" s="57"/>
      <c r="C3" s="57"/>
      <c r="D3" s="57"/>
      <c r="E3" s="57"/>
      <c r="F3" s="1280" t="s">
        <v>350</v>
      </c>
      <c r="G3" s="1280"/>
      <c r="H3" s="1280"/>
      <c r="I3" s="1280"/>
      <c r="J3" s="1280"/>
      <c r="K3" s="1280"/>
      <c r="L3" s="1280"/>
      <c r="M3" s="1280"/>
      <c r="N3" s="1280"/>
      <c r="O3" s="47"/>
      <c r="Q3" s="70" t="s">
        <v>228</v>
      </c>
      <c r="R3" s="70"/>
      <c r="S3" s="70"/>
      <c r="T3" s="70"/>
    </row>
    <row r="4" spans="1:20" ht="15" customHeight="1">
      <c r="A4" s="1281" t="s">
        <v>203</v>
      </c>
      <c r="B4" s="1281"/>
      <c r="C4" s="1281"/>
      <c r="D4" s="1281"/>
      <c r="E4" s="1281"/>
      <c r="F4" s="70"/>
      <c r="H4" s="72"/>
      <c r="I4" s="72"/>
      <c r="J4" s="72"/>
      <c r="K4" s="72"/>
      <c r="L4" s="72"/>
      <c r="M4" s="72"/>
      <c r="N4" s="72"/>
      <c r="O4" s="72"/>
      <c r="Q4" s="154" t="str">
        <f>'[1]Khai báo'!C5</f>
        <v>Tổng Cục Thi hành án dân sự.</v>
      </c>
      <c r="R4" s="73"/>
      <c r="S4" s="73"/>
      <c r="T4" s="73"/>
    </row>
    <row r="5" spans="17:20" ht="15" customHeight="1">
      <c r="Q5" s="80" t="s">
        <v>268</v>
      </c>
      <c r="R5" s="48"/>
      <c r="S5" s="48"/>
      <c r="T5" s="48"/>
    </row>
    <row r="6" spans="1:21" s="74" customFormat="1" ht="24.75" customHeight="1">
      <c r="A6" s="1282" t="s">
        <v>60</v>
      </c>
      <c r="B6" s="1283"/>
      <c r="C6" s="1288" t="s">
        <v>282</v>
      </c>
      <c r="D6" s="1289"/>
      <c r="E6" s="1290"/>
      <c r="F6" s="1293" t="s">
        <v>252</v>
      </c>
      <c r="G6" s="1294"/>
      <c r="H6" s="1294"/>
      <c r="I6" s="1294"/>
      <c r="J6" s="1294"/>
      <c r="K6" s="1294"/>
      <c r="L6" s="1294"/>
      <c r="M6" s="1294"/>
      <c r="N6" s="1294"/>
      <c r="O6" s="1295"/>
      <c r="P6" s="1300" t="s">
        <v>253</v>
      </c>
      <c r="Q6" s="1300"/>
      <c r="R6" s="1300"/>
      <c r="S6" s="1300"/>
      <c r="T6" s="1300"/>
      <c r="U6" s="1300"/>
    </row>
    <row r="7" spans="1:21" s="74" customFormat="1" ht="19.5" customHeight="1">
      <c r="A7" s="1284"/>
      <c r="B7" s="1285"/>
      <c r="C7" s="1291"/>
      <c r="D7" s="1292"/>
      <c r="E7" s="1292"/>
      <c r="F7" s="1301" t="s">
        <v>229</v>
      </c>
      <c r="G7" s="1302"/>
      <c r="H7" s="1303"/>
      <c r="I7" s="1306" t="s">
        <v>205</v>
      </c>
      <c r="J7" s="1306"/>
      <c r="K7" s="1306"/>
      <c r="L7" s="1306"/>
      <c r="M7" s="1306"/>
      <c r="N7" s="1306"/>
      <c r="O7" s="1306"/>
      <c r="P7" s="1296" t="s">
        <v>230</v>
      </c>
      <c r="Q7" s="1308" t="s">
        <v>6</v>
      </c>
      <c r="R7" s="1309"/>
      <c r="S7" s="1309"/>
      <c r="T7" s="1309"/>
      <c r="U7" s="1310"/>
    </row>
    <row r="8" spans="1:22" s="74" customFormat="1" ht="36" customHeight="1">
      <c r="A8" s="1284"/>
      <c r="B8" s="1285"/>
      <c r="C8" s="1291"/>
      <c r="D8" s="1292"/>
      <c r="E8" s="1292"/>
      <c r="F8" s="1299"/>
      <c r="G8" s="1304"/>
      <c r="H8" s="1305"/>
      <c r="I8" s="1306" t="s">
        <v>206</v>
      </c>
      <c r="J8" s="1306"/>
      <c r="K8" s="1306"/>
      <c r="L8" s="1306" t="s">
        <v>231</v>
      </c>
      <c r="M8" s="1306"/>
      <c r="N8" s="1306"/>
      <c r="O8" s="1306"/>
      <c r="P8" s="1307"/>
      <c r="Q8" s="1296" t="s">
        <v>208</v>
      </c>
      <c r="R8" s="1296" t="s">
        <v>232</v>
      </c>
      <c r="S8" s="1296" t="s">
        <v>233</v>
      </c>
      <c r="T8" s="1296" t="s">
        <v>234</v>
      </c>
      <c r="U8" s="1296" t="s">
        <v>235</v>
      </c>
      <c r="V8" s="74" t="s">
        <v>3</v>
      </c>
    </row>
    <row r="9" spans="1:21" s="74" customFormat="1" ht="18.75" customHeight="1">
      <c r="A9" s="1284"/>
      <c r="B9" s="1285"/>
      <c r="C9" s="1296" t="s">
        <v>236</v>
      </c>
      <c r="D9" s="1315" t="s">
        <v>6</v>
      </c>
      <c r="E9" s="1316"/>
      <c r="F9" s="1296" t="s">
        <v>237</v>
      </c>
      <c r="G9" s="1317" t="s">
        <v>6</v>
      </c>
      <c r="H9" s="1318"/>
      <c r="I9" s="1296" t="s">
        <v>238</v>
      </c>
      <c r="J9" s="1317" t="s">
        <v>6</v>
      </c>
      <c r="K9" s="1316"/>
      <c r="L9" s="1296" t="s">
        <v>237</v>
      </c>
      <c r="M9" s="1317" t="s">
        <v>6</v>
      </c>
      <c r="N9" s="1321"/>
      <c r="O9" s="1318"/>
      <c r="P9" s="1307"/>
      <c r="Q9" s="1307"/>
      <c r="R9" s="1311"/>
      <c r="S9" s="1313"/>
      <c r="T9" s="1307"/>
      <c r="U9" s="1307"/>
    </row>
    <row r="10" spans="1:23" s="74" customFormat="1" ht="15" customHeight="1">
      <c r="A10" s="1284"/>
      <c r="B10" s="1285"/>
      <c r="C10" s="1307"/>
      <c r="D10" s="1296" t="s">
        <v>239</v>
      </c>
      <c r="E10" s="1296" t="s">
        <v>262</v>
      </c>
      <c r="F10" s="1311"/>
      <c r="G10" s="1298" t="s">
        <v>240</v>
      </c>
      <c r="H10" s="1307" t="s">
        <v>241</v>
      </c>
      <c r="I10" s="1319"/>
      <c r="J10" s="1307" t="s">
        <v>242</v>
      </c>
      <c r="K10" s="1322" t="s">
        <v>283</v>
      </c>
      <c r="L10" s="1307"/>
      <c r="M10" s="1324" t="s">
        <v>243</v>
      </c>
      <c r="N10" s="1324" t="s">
        <v>244</v>
      </c>
      <c r="O10" s="1324" t="s">
        <v>245</v>
      </c>
      <c r="P10" s="1307"/>
      <c r="Q10" s="1307"/>
      <c r="R10" s="1311"/>
      <c r="S10" s="1313"/>
      <c r="T10" s="1307"/>
      <c r="U10" s="1307"/>
      <c r="V10" s="75"/>
      <c r="W10" s="75"/>
    </row>
    <row r="11" spans="1:29" s="74" customFormat="1" ht="128.25" customHeight="1">
      <c r="A11" s="1286"/>
      <c r="B11" s="1287"/>
      <c r="C11" s="1297"/>
      <c r="D11" s="1297"/>
      <c r="E11" s="1297"/>
      <c r="F11" s="1312"/>
      <c r="G11" s="1299"/>
      <c r="H11" s="1297"/>
      <c r="I11" s="1320"/>
      <c r="J11" s="1297"/>
      <c r="K11" s="1323"/>
      <c r="L11" s="1297"/>
      <c r="M11" s="1324"/>
      <c r="N11" s="1324"/>
      <c r="O11" s="1324"/>
      <c r="P11" s="1297"/>
      <c r="Q11" s="1297"/>
      <c r="R11" s="1312"/>
      <c r="S11" s="1314"/>
      <c r="T11" s="1297"/>
      <c r="U11" s="1297"/>
      <c r="V11" s="49"/>
      <c r="W11" s="76"/>
      <c r="X11" s="75"/>
      <c r="Y11" s="75"/>
      <c r="Z11" s="75"/>
      <c r="AA11" s="75"/>
      <c r="AB11" s="75"/>
      <c r="AC11" s="75"/>
    </row>
    <row r="12" spans="1:29" ht="15.75">
      <c r="A12" s="50"/>
      <c r="B12" s="51" t="s">
        <v>220</v>
      </c>
      <c r="C12" s="52">
        <v>1</v>
      </c>
      <c r="D12" s="91">
        <v>2</v>
      </c>
      <c r="E12" s="52">
        <v>3</v>
      </c>
      <c r="F12" s="91">
        <v>4</v>
      </c>
      <c r="G12" s="52">
        <v>5</v>
      </c>
      <c r="H12" s="91">
        <v>6</v>
      </c>
      <c r="I12" s="52">
        <v>7</v>
      </c>
      <c r="J12" s="91">
        <v>8</v>
      </c>
      <c r="K12" s="52">
        <v>9</v>
      </c>
      <c r="L12" s="91">
        <v>10</v>
      </c>
      <c r="M12" s="52">
        <v>11</v>
      </c>
      <c r="N12" s="91">
        <v>12</v>
      </c>
      <c r="O12" s="52">
        <v>13</v>
      </c>
      <c r="P12" s="91">
        <v>14</v>
      </c>
      <c r="Q12" s="52">
        <v>15</v>
      </c>
      <c r="R12" s="91">
        <v>16</v>
      </c>
      <c r="S12" s="52">
        <v>17</v>
      </c>
      <c r="T12" s="91">
        <v>18</v>
      </c>
      <c r="U12" s="52">
        <v>19</v>
      </c>
      <c r="V12" s="53"/>
      <c r="W12" s="77"/>
      <c r="X12" s="77"/>
      <c r="Y12" s="77"/>
      <c r="Z12" s="77"/>
      <c r="AA12" s="77"/>
      <c r="AB12" s="77"/>
      <c r="AC12" s="77"/>
    </row>
    <row r="13" spans="1:29" ht="15.75" customHeight="1">
      <c r="A13" s="1325" t="s">
        <v>25</v>
      </c>
      <c r="B13" s="1326"/>
      <c r="C13" s="567">
        <f>C14</f>
        <v>1</v>
      </c>
      <c r="D13" s="567">
        <f aca="true" t="shared" si="0" ref="D13:U13">D14</f>
        <v>1</v>
      </c>
      <c r="E13" s="567">
        <f t="shared" si="0"/>
        <v>0</v>
      </c>
      <c r="F13" s="567">
        <f t="shared" si="0"/>
        <v>1</v>
      </c>
      <c r="G13" s="567">
        <f t="shared" si="0"/>
        <v>1</v>
      </c>
      <c r="H13" s="567">
        <f t="shared" si="0"/>
        <v>0</v>
      </c>
      <c r="I13" s="567">
        <f t="shared" si="0"/>
        <v>1</v>
      </c>
      <c r="J13" s="567">
        <f t="shared" si="0"/>
        <v>1</v>
      </c>
      <c r="K13" s="567">
        <f t="shared" si="0"/>
        <v>0</v>
      </c>
      <c r="L13" s="567">
        <f t="shared" si="0"/>
        <v>0</v>
      </c>
      <c r="M13" s="567">
        <f t="shared" si="0"/>
        <v>0</v>
      </c>
      <c r="N13" s="567">
        <f t="shared" si="0"/>
        <v>0</v>
      </c>
      <c r="O13" s="567">
        <f t="shared" si="0"/>
        <v>0</v>
      </c>
      <c r="P13" s="567">
        <f t="shared" si="0"/>
        <v>1</v>
      </c>
      <c r="Q13" s="567">
        <f t="shared" si="0"/>
        <v>0</v>
      </c>
      <c r="R13" s="567">
        <f t="shared" si="0"/>
        <v>0</v>
      </c>
      <c r="S13" s="567">
        <f t="shared" si="0"/>
        <v>0</v>
      </c>
      <c r="T13" s="567">
        <f t="shared" si="0"/>
        <v>0</v>
      </c>
      <c r="U13" s="567">
        <f t="shared" si="0"/>
        <v>1</v>
      </c>
      <c r="V13" s="92"/>
      <c r="W13" s="77"/>
      <c r="X13" s="77"/>
      <c r="Y13" s="77"/>
      <c r="Z13" s="77"/>
      <c r="AA13" s="77"/>
      <c r="AB13" s="77"/>
      <c r="AC13" s="77"/>
    </row>
    <row r="14" spans="1:29" ht="15.75" customHeight="1">
      <c r="A14" s="1" t="s">
        <v>0</v>
      </c>
      <c r="B14" s="54" t="s">
        <v>246</v>
      </c>
      <c r="C14" s="568">
        <f>D14+E14</f>
        <v>1</v>
      </c>
      <c r="D14" s="569">
        <v>1</v>
      </c>
      <c r="E14" s="569">
        <v>0</v>
      </c>
      <c r="F14" s="569">
        <f>G14+H14</f>
        <v>1</v>
      </c>
      <c r="G14" s="570">
        <v>1</v>
      </c>
      <c r="H14" s="570">
        <v>0</v>
      </c>
      <c r="I14" s="570">
        <f>J14+K14</f>
        <v>1</v>
      </c>
      <c r="J14" s="571">
        <v>1</v>
      </c>
      <c r="K14" s="571">
        <v>0</v>
      </c>
      <c r="L14" s="571">
        <v>0</v>
      </c>
      <c r="M14" s="571">
        <v>0</v>
      </c>
      <c r="N14" s="571">
        <v>0</v>
      </c>
      <c r="O14" s="571">
        <v>0</v>
      </c>
      <c r="P14" s="571">
        <f>Q14+R14+S14+T14+U14</f>
        <v>1</v>
      </c>
      <c r="Q14" s="571">
        <v>0</v>
      </c>
      <c r="R14" s="571">
        <v>0</v>
      </c>
      <c r="S14" s="571">
        <v>0</v>
      </c>
      <c r="T14" s="571">
        <v>0</v>
      </c>
      <c r="U14" s="571">
        <v>1</v>
      </c>
      <c r="V14" s="92"/>
      <c r="W14" s="77"/>
      <c r="X14" s="77"/>
      <c r="Y14" s="77"/>
      <c r="Z14" s="77"/>
      <c r="AA14" s="77"/>
      <c r="AB14" s="77"/>
      <c r="AC14" s="77"/>
    </row>
    <row r="15" spans="2:21" s="99" customFormat="1" ht="29.25" customHeight="1">
      <c r="B15" s="1229" t="str">
        <f>'Khai báo'!C7</f>
        <v>Long An, ngày  29  tháng  06  năm 2018</v>
      </c>
      <c r="C15" s="1229"/>
      <c r="D15" s="1229"/>
      <c r="E15" s="1229"/>
      <c r="F15" s="1229"/>
      <c r="G15" s="1229"/>
      <c r="H15" s="150"/>
      <c r="I15" s="150"/>
      <c r="J15" s="150"/>
      <c r="K15" s="150"/>
      <c r="L15" s="150"/>
      <c r="M15" s="151"/>
      <c r="N15" s="1265" t="str">
        <f>B15</f>
        <v>Long An, ngày  29  tháng  06  năm 2018</v>
      </c>
      <c r="O15" s="1265"/>
      <c r="P15" s="1265"/>
      <c r="Q15" s="1265"/>
      <c r="R15" s="1265"/>
      <c r="S15" s="1265"/>
      <c r="T15" s="1265"/>
      <c r="U15" s="1265"/>
    </row>
    <row r="16" spans="2:21" s="97" customFormat="1" ht="15" customHeight="1">
      <c r="B16" s="1176" t="s">
        <v>221</v>
      </c>
      <c r="C16" s="1176"/>
      <c r="D16" s="1176"/>
      <c r="E16" s="1176"/>
      <c r="F16" s="1176"/>
      <c r="G16" s="142"/>
      <c r="H16" s="148"/>
      <c r="I16" s="148"/>
      <c r="J16" s="148"/>
      <c r="K16" s="148"/>
      <c r="L16" s="148"/>
      <c r="M16" s="147"/>
      <c r="N16" s="1327" t="s">
        <v>303</v>
      </c>
      <c r="O16" s="1327"/>
      <c r="P16" s="1327"/>
      <c r="Q16" s="1327"/>
      <c r="R16" s="1327"/>
      <c r="S16" s="1327"/>
      <c r="T16" s="1327"/>
      <c r="U16" s="1327"/>
    </row>
    <row r="17" spans="1:21" s="99" customFormat="1" ht="16.5">
      <c r="A17" s="152"/>
      <c r="B17" s="1276"/>
      <c r="C17" s="1276"/>
      <c r="D17" s="1276"/>
      <c r="E17" s="1276"/>
      <c r="F17" s="1276"/>
      <c r="G17" s="152"/>
      <c r="H17" s="152"/>
      <c r="I17" s="152"/>
      <c r="J17" s="152"/>
      <c r="K17" s="152"/>
      <c r="L17" s="152"/>
      <c r="M17" s="152"/>
      <c r="N17" s="1277"/>
      <c r="O17" s="1277"/>
      <c r="P17" s="1277"/>
      <c r="Q17" s="1277"/>
      <c r="R17" s="1277"/>
      <c r="S17" s="1277"/>
      <c r="T17" s="1277"/>
      <c r="U17" s="1277"/>
    </row>
    <row r="20" spans="2:21" ht="15.75" hidden="1">
      <c r="B20" s="1328" t="s">
        <v>333</v>
      </c>
      <c r="C20" s="1328"/>
      <c r="D20" s="1328"/>
      <c r="E20" s="1328"/>
      <c r="F20" s="1328"/>
      <c r="G20" s="730"/>
      <c r="N20" s="1328" t="s">
        <v>334</v>
      </c>
      <c r="O20" s="1328"/>
      <c r="P20" s="1328"/>
      <c r="Q20" s="1328"/>
      <c r="R20" s="1328"/>
      <c r="S20" s="1328"/>
      <c r="T20" s="1328"/>
      <c r="U20" s="1328"/>
    </row>
    <row r="21" ht="15.75">
      <c r="J21" s="34" t="s">
        <v>3</v>
      </c>
    </row>
    <row r="22" ht="15.75" hidden="1"/>
    <row r="23" spans="1:20" ht="15.75" hidden="1">
      <c r="A23" s="78" t="s">
        <v>222</v>
      </c>
      <c r="O23" s="1329"/>
      <c r="P23" s="1329"/>
      <c r="Q23" s="1329"/>
      <c r="R23" s="1329"/>
      <c r="S23" s="1329"/>
      <c r="T23" s="1329"/>
    </row>
    <row r="24" spans="2:14" s="55" customFormat="1" ht="12.75" customHeight="1" hidden="1">
      <c r="B24" s="1330" t="s">
        <v>247</v>
      </c>
      <c r="C24" s="1330"/>
      <c r="D24" s="1330"/>
      <c r="E24" s="1330"/>
      <c r="F24" s="1330"/>
      <c r="G24" s="1330"/>
      <c r="H24" s="1330"/>
      <c r="I24" s="1330"/>
      <c r="J24" s="1330"/>
      <c r="K24" s="1330"/>
      <c r="L24" s="56"/>
      <c r="M24" s="56"/>
      <c r="N24" s="56"/>
    </row>
    <row r="25" spans="1:14" s="55" customFormat="1" ht="12.75" customHeight="1" hidden="1">
      <c r="A25" s="56"/>
      <c r="B25" s="79" t="s">
        <v>248</v>
      </c>
      <c r="C25" s="56"/>
      <c r="D25" s="56"/>
      <c r="E25" s="56"/>
      <c r="F25" s="56"/>
      <c r="G25" s="56"/>
      <c r="H25" s="56"/>
      <c r="I25" s="56"/>
      <c r="J25" s="56"/>
      <c r="K25" s="56"/>
      <c r="L25" s="56"/>
      <c r="M25" s="56"/>
      <c r="N25" s="56"/>
    </row>
    <row r="26" spans="2:14" s="55" customFormat="1" ht="12.75" customHeight="1" hidden="1">
      <c r="B26" s="43" t="s">
        <v>249</v>
      </c>
      <c r="C26" s="43"/>
      <c r="D26" s="43"/>
      <c r="E26" s="43"/>
      <c r="F26" s="43"/>
      <c r="G26" s="43"/>
      <c r="H26" s="43"/>
      <c r="I26" s="43"/>
      <c r="J26" s="43"/>
      <c r="K26" s="43"/>
      <c r="L26" s="43"/>
      <c r="M26" s="43"/>
      <c r="N26" s="43"/>
    </row>
    <row r="27" spans="2:21" ht="15.75">
      <c r="B27" s="1328" t="s">
        <v>368</v>
      </c>
      <c r="C27" s="1328"/>
      <c r="D27" s="1328"/>
      <c r="E27" s="1328"/>
      <c r="F27" s="1328"/>
      <c r="G27" s="1328"/>
      <c r="N27" s="1328" t="s">
        <v>334</v>
      </c>
      <c r="O27" s="1328"/>
      <c r="P27" s="1328"/>
      <c r="Q27" s="1328"/>
      <c r="R27" s="1328"/>
      <c r="S27" s="1328"/>
      <c r="T27" s="1328"/>
      <c r="U27" s="1328"/>
    </row>
  </sheetData>
  <sheetProtection/>
  <mergeCells count="49">
    <mergeCell ref="B20:F20"/>
    <mergeCell ref="N20:U20"/>
    <mergeCell ref="O23:T23"/>
    <mergeCell ref="B24:K24"/>
    <mergeCell ref="B27:G27"/>
    <mergeCell ref="N27:U27"/>
    <mergeCell ref="A13:B13"/>
    <mergeCell ref="B15:G15"/>
    <mergeCell ref="N15:U15"/>
    <mergeCell ref="B16:F16"/>
    <mergeCell ref="N16:U16"/>
    <mergeCell ref="B17:F17"/>
    <mergeCell ref="N17:U17"/>
    <mergeCell ref="H10:H11"/>
    <mergeCell ref="J10:J11"/>
    <mergeCell ref="K10:K11"/>
    <mergeCell ref="M10:M11"/>
    <mergeCell ref="N10:N11"/>
    <mergeCell ref="O10:O11"/>
    <mergeCell ref="T8:T11"/>
    <mergeCell ref="U8:U11"/>
    <mergeCell ref="C9:C11"/>
    <mergeCell ref="D9:E9"/>
    <mergeCell ref="F9:F11"/>
    <mergeCell ref="G9:H9"/>
    <mergeCell ref="I9:I11"/>
    <mergeCell ref="J9:K9"/>
    <mergeCell ref="L9:L11"/>
    <mergeCell ref="M9:O9"/>
    <mergeCell ref="P6:U6"/>
    <mergeCell ref="F7:H8"/>
    <mergeCell ref="I7:O7"/>
    <mergeCell ref="P7:P11"/>
    <mergeCell ref="Q7:U7"/>
    <mergeCell ref="I8:K8"/>
    <mergeCell ref="L8:O8"/>
    <mergeCell ref="Q8:Q11"/>
    <mergeCell ref="R8:R11"/>
    <mergeCell ref="S8:S11"/>
    <mergeCell ref="A1:D1"/>
    <mergeCell ref="F1:N2"/>
    <mergeCell ref="F3:N3"/>
    <mergeCell ref="A4:E4"/>
    <mergeCell ref="A6:B11"/>
    <mergeCell ref="C6:E8"/>
    <mergeCell ref="F6:O6"/>
    <mergeCell ref="D10:D11"/>
    <mergeCell ref="E10:E11"/>
    <mergeCell ref="G10:G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H15" sqref="H15"/>
    </sheetView>
  </sheetViews>
  <sheetFormatPr defaultColWidth="9.00390625" defaultRowHeight="15.75"/>
  <cols>
    <col min="1" max="1" width="3.875" style="0" customWidth="1"/>
    <col min="2" max="2" width="28.125" style="0" customWidth="1"/>
  </cols>
  <sheetData>
    <row r="1" spans="1:6" ht="24.75" customHeight="1">
      <c r="A1" s="93"/>
      <c r="B1" s="93" t="s">
        <v>286</v>
      </c>
      <c r="C1" s="93" t="s">
        <v>287</v>
      </c>
      <c r="D1" s="93"/>
      <c r="E1" s="93"/>
      <c r="F1" s="93"/>
    </row>
    <row r="2" ht="15.75">
      <c r="A2" t="s">
        <v>288</v>
      </c>
    </row>
    <row r="3" spans="1:3" ht="15.75">
      <c r="A3">
        <v>1</v>
      </c>
      <c r="B3" t="s">
        <v>289</v>
      </c>
      <c r="C3" t="s">
        <v>508</v>
      </c>
    </row>
    <row r="4" spans="1:3" ht="15.75">
      <c r="A4">
        <v>2</v>
      </c>
      <c r="B4" t="s">
        <v>290</v>
      </c>
      <c r="C4" s="93" t="s">
        <v>337</v>
      </c>
    </row>
    <row r="5" spans="1:3" ht="15.75">
      <c r="A5">
        <v>3</v>
      </c>
      <c r="B5" t="s">
        <v>291</v>
      </c>
      <c r="C5" s="93" t="s">
        <v>292</v>
      </c>
    </row>
    <row r="6" spans="1:3" ht="15.75">
      <c r="A6">
        <v>4</v>
      </c>
      <c r="B6" t="s">
        <v>293</v>
      </c>
      <c r="C6" t="s">
        <v>294</v>
      </c>
    </row>
    <row r="7" spans="1:3" ht="15.75">
      <c r="A7">
        <v>5</v>
      </c>
      <c r="B7" t="s">
        <v>295</v>
      </c>
      <c r="C7" s="95" t="s">
        <v>507</v>
      </c>
    </row>
    <row r="8" spans="1:3" ht="15.75">
      <c r="A8">
        <v>6</v>
      </c>
      <c r="B8" t="s">
        <v>296</v>
      </c>
      <c r="C8" s="93" t="s">
        <v>297</v>
      </c>
    </row>
    <row r="9" spans="1:2" ht="15.75">
      <c r="A9">
        <v>7</v>
      </c>
      <c r="B9" t="s">
        <v>298</v>
      </c>
    </row>
    <row r="10" spans="1:3" ht="15.75">
      <c r="A10">
        <v>8</v>
      </c>
      <c r="C10" s="93" t="s">
        <v>4</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25"/>
  <sheetViews>
    <sheetView zoomScalePageLayoutView="0" workbookViewId="0" topLeftCell="A7">
      <selection activeCell="O16" sqref="O16"/>
    </sheetView>
  </sheetViews>
  <sheetFormatPr defaultColWidth="9.00390625" defaultRowHeight="15.75"/>
  <cols>
    <col min="1" max="1" width="3.75390625" style="831" customWidth="1"/>
    <col min="2" max="2" width="21.75390625" style="831" customWidth="1"/>
    <col min="3" max="3" width="15.75390625" style="818" customWidth="1"/>
    <col min="4" max="5" width="9.75390625" style="818" customWidth="1"/>
    <col min="6" max="6" width="8.625" style="818" customWidth="1"/>
    <col min="7" max="7" width="7.125" style="818" customWidth="1"/>
    <col min="8" max="8" width="9.75390625" style="818" customWidth="1"/>
    <col min="9" max="9" width="8.625" style="818" customWidth="1"/>
    <col min="10" max="10" width="7.75390625" style="818" customWidth="1"/>
    <col min="11" max="11" width="8.125" style="818" customWidth="1"/>
    <col min="12" max="12" width="8.375" style="818" customWidth="1"/>
    <col min="13" max="16384" width="9.00390625" style="818" customWidth="1"/>
  </cols>
  <sheetData>
    <row r="1" spans="1:14" ht="26.25" customHeight="1">
      <c r="A1" s="1212" t="s">
        <v>421</v>
      </c>
      <c r="B1" s="1212"/>
      <c r="C1" s="1212"/>
      <c r="D1" s="1331" t="s">
        <v>422</v>
      </c>
      <c r="E1" s="1331"/>
      <c r="F1" s="1331"/>
      <c r="G1" s="1331"/>
      <c r="H1" s="1331"/>
      <c r="I1" s="1331"/>
      <c r="J1" s="1332" t="s">
        <v>423</v>
      </c>
      <c r="K1" s="1332"/>
      <c r="L1" s="1332"/>
      <c r="M1" s="43"/>
      <c r="N1" s="43"/>
    </row>
    <row r="2" spans="1:14" ht="17.25" customHeight="1">
      <c r="A2" s="57" t="s">
        <v>269</v>
      </c>
      <c r="B2" s="35"/>
      <c r="C2" s="35"/>
      <c r="D2" s="1333" t="s">
        <v>424</v>
      </c>
      <c r="E2" s="1333"/>
      <c r="F2" s="1333"/>
      <c r="G2" s="1333"/>
      <c r="H2" s="1333"/>
      <c r="I2" s="1333"/>
      <c r="J2" s="819" t="str">
        <f>'[1]Khai báo'!C4</f>
        <v>Cục THADS tỉnh Long An - 01ĐV.</v>
      </c>
      <c r="K2" s="820"/>
      <c r="L2" s="820"/>
      <c r="M2" s="820"/>
      <c r="N2" s="43"/>
    </row>
    <row r="3" spans="1:14" ht="15" customHeight="1">
      <c r="A3" s="81" t="s">
        <v>270</v>
      </c>
      <c r="B3" s="57"/>
      <c r="C3" s="57"/>
      <c r="D3" s="1280" t="s">
        <v>350</v>
      </c>
      <c r="E3" s="1280"/>
      <c r="F3" s="1280"/>
      <c r="G3" s="1280"/>
      <c r="H3" s="1280"/>
      <c r="I3" s="1280"/>
      <c r="J3" s="1334" t="s">
        <v>425</v>
      </c>
      <c r="K3" s="1334"/>
      <c r="L3" s="1334"/>
      <c r="M3" s="1334"/>
      <c r="N3" s="1334"/>
    </row>
    <row r="4" spans="1:14" ht="15" customHeight="1">
      <c r="A4" s="71" t="s">
        <v>203</v>
      </c>
      <c r="B4" s="71"/>
      <c r="C4" s="71"/>
      <c r="D4" s="750"/>
      <c r="E4" s="750"/>
      <c r="F4" s="750"/>
      <c r="G4" s="750"/>
      <c r="H4" s="750"/>
      <c r="I4" s="750"/>
      <c r="J4" s="822" t="str">
        <f>'[2]Khai báo'!C5</f>
        <v>Tổng Cục Thi hành án dân sự.</v>
      </c>
      <c r="K4" s="821"/>
      <c r="L4" s="821"/>
      <c r="M4" s="821"/>
      <c r="N4" s="821"/>
    </row>
    <row r="5" spans="1:14" ht="18.75" customHeight="1">
      <c r="A5" s="784"/>
      <c r="B5" s="784"/>
      <c r="C5" s="32"/>
      <c r="D5" s="32"/>
      <c r="E5" s="32"/>
      <c r="F5" s="32"/>
      <c r="G5" s="32"/>
      <c r="H5" s="823"/>
      <c r="I5" s="823"/>
      <c r="J5" s="32"/>
      <c r="K5" s="1335" t="s">
        <v>426</v>
      </c>
      <c r="L5" s="1335"/>
      <c r="M5" s="32"/>
      <c r="N5" s="32"/>
    </row>
    <row r="6" spans="1:14" s="2" customFormat="1" ht="28.5" customHeight="1">
      <c r="A6" s="1336" t="s">
        <v>60</v>
      </c>
      <c r="B6" s="1336"/>
      <c r="C6" s="1337" t="s">
        <v>27</v>
      </c>
      <c r="D6" s="1337" t="s">
        <v>427</v>
      </c>
      <c r="E6" s="1337"/>
      <c r="F6" s="1337"/>
      <c r="G6" s="1337"/>
      <c r="H6" s="1337" t="s">
        <v>428</v>
      </c>
      <c r="I6" s="1337"/>
      <c r="J6" s="1337" t="s">
        <v>429</v>
      </c>
      <c r="K6" s="1337"/>
      <c r="L6" s="1337"/>
      <c r="M6" s="63"/>
      <c r="N6" s="63"/>
    </row>
    <row r="7" spans="1:14" s="2" customFormat="1" ht="80.25" customHeight="1">
      <c r="A7" s="1336"/>
      <c r="B7" s="1336"/>
      <c r="C7" s="1337"/>
      <c r="D7" s="11" t="s">
        <v>430</v>
      </c>
      <c r="E7" s="11" t="s">
        <v>431</v>
      </c>
      <c r="F7" s="11" t="s">
        <v>432</v>
      </c>
      <c r="G7" s="11" t="s">
        <v>433</v>
      </c>
      <c r="H7" s="11" t="s">
        <v>434</v>
      </c>
      <c r="I7" s="11" t="s">
        <v>435</v>
      </c>
      <c r="J7" s="11" t="s">
        <v>436</v>
      </c>
      <c r="K7" s="11" t="s">
        <v>437</v>
      </c>
      <c r="L7" s="11" t="s">
        <v>438</v>
      </c>
      <c r="M7" s="824"/>
      <c r="N7" s="63"/>
    </row>
    <row r="8" spans="1:14" ht="15.75" customHeight="1">
      <c r="A8" s="1338" t="s">
        <v>5</v>
      </c>
      <c r="B8" s="1338"/>
      <c r="C8" s="825">
        <v>1</v>
      </c>
      <c r="D8" s="825">
        <v>2</v>
      </c>
      <c r="E8" s="825">
        <v>3</v>
      </c>
      <c r="F8" s="825">
        <v>4</v>
      </c>
      <c r="G8" s="825">
        <v>5</v>
      </c>
      <c r="H8" s="825">
        <v>6</v>
      </c>
      <c r="I8" s="825">
        <v>7</v>
      </c>
      <c r="J8" s="825">
        <v>8</v>
      </c>
      <c r="K8" s="825">
        <v>9</v>
      </c>
      <c r="L8" s="825">
        <v>10</v>
      </c>
      <c r="M8" s="32"/>
      <c r="N8" s="32"/>
    </row>
    <row r="9" spans="1:14" ht="24" customHeight="1">
      <c r="A9" s="1338" t="s">
        <v>439</v>
      </c>
      <c r="B9" s="1338"/>
      <c r="C9" s="826">
        <f>C10</f>
        <v>0</v>
      </c>
      <c r="D9" s="826">
        <f aca="true" t="shared" si="0" ref="D9:L9">D10</f>
        <v>0</v>
      </c>
      <c r="E9" s="826">
        <f t="shared" si="0"/>
        <v>0</v>
      </c>
      <c r="F9" s="826">
        <f t="shared" si="0"/>
        <v>0</v>
      </c>
      <c r="G9" s="826">
        <f t="shared" si="0"/>
        <v>0</v>
      </c>
      <c r="H9" s="826">
        <f t="shared" si="0"/>
        <v>0</v>
      </c>
      <c r="I9" s="826">
        <f t="shared" si="0"/>
        <v>0</v>
      </c>
      <c r="J9" s="826">
        <f t="shared" si="0"/>
        <v>0</v>
      </c>
      <c r="K9" s="826">
        <f t="shared" si="0"/>
        <v>0</v>
      </c>
      <c r="L9" s="826">
        <f t="shared" si="0"/>
        <v>0</v>
      </c>
      <c r="M9" s="32"/>
      <c r="N9" s="32"/>
    </row>
    <row r="10" spans="1:14" ht="24" customHeight="1">
      <c r="A10" s="1" t="s">
        <v>0</v>
      </c>
      <c r="B10" s="54" t="s">
        <v>251</v>
      </c>
      <c r="C10" s="826">
        <f>D10+E10+F10+G10</f>
        <v>0</v>
      </c>
      <c r="D10" s="826">
        <v>0</v>
      </c>
      <c r="E10" s="826">
        <v>0</v>
      </c>
      <c r="F10" s="826">
        <v>0</v>
      </c>
      <c r="G10" s="826">
        <v>0</v>
      </c>
      <c r="H10" s="826">
        <v>0</v>
      </c>
      <c r="I10" s="826">
        <v>0</v>
      </c>
      <c r="J10" s="827">
        <v>0</v>
      </c>
      <c r="K10" s="827">
        <v>0</v>
      </c>
      <c r="L10" s="827">
        <v>0</v>
      </c>
      <c r="M10" s="32"/>
      <c r="N10" s="32"/>
    </row>
    <row r="11" spans="1:14" ht="11.25" customHeight="1">
      <c r="A11" s="784"/>
      <c r="B11" s="784"/>
      <c r="C11" s="32"/>
      <c r="D11" s="32"/>
      <c r="E11" s="32"/>
      <c r="F11" s="32"/>
      <c r="G11" s="32"/>
      <c r="H11" s="32"/>
      <c r="I11" s="32"/>
      <c r="J11" s="32"/>
      <c r="K11" s="32"/>
      <c r="L11" s="32"/>
      <c r="M11" s="32"/>
      <c r="N11" s="32"/>
    </row>
    <row r="12" spans="1:12" s="99" customFormat="1" ht="15.75" customHeight="1">
      <c r="A12" s="1229" t="str">
        <f>'Khai báo'!C7</f>
        <v>Long An, ngày  29  tháng  06  năm 2018</v>
      </c>
      <c r="B12" s="1229"/>
      <c r="C12" s="1229"/>
      <c r="D12" s="812"/>
      <c r="E12" s="151"/>
      <c r="F12" s="1230" t="str">
        <f>A12</f>
        <v>Long An, ngày  29  tháng  06  năm 2018</v>
      </c>
      <c r="G12" s="1230"/>
      <c r="H12" s="1230"/>
      <c r="I12" s="1230"/>
      <c r="J12" s="1230"/>
      <c r="K12" s="1230"/>
      <c r="L12" s="1230"/>
    </row>
    <row r="13" spans="1:14" s="828" customFormat="1" ht="15" customHeight="1">
      <c r="A13" s="1176" t="s">
        <v>440</v>
      </c>
      <c r="B13" s="1176"/>
      <c r="C13" s="1176"/>
      <c r="D13" s="768"/>
      <c r="E13" s="148"/>
      <c r="F13" s="1232" t="s">
        <v>304</v>
      </c>
      <c r="G13" s="1232"/>
      <c r="H13" s="1232"/>
      <c r="I13" s="1232"/>
      <c r="J13" s="1232"/>
      <c r="K13" s="1232"/>
      <c r="L13" s="1232"/>
      <c r="M13" s="97"/>
      <c r="N13" s="97"/>
    </row>
    <row r="14" spans="1:14" s="830" customFormat="1" ht="16.5" hidden="1">
      <c r="A14" s="829"/>
      <c r="B14" s="959" t="s">
        <v>441</v>
      </c>
      <c r="C14" s="959"/>
      <c r="D14" s="147"/>
      <c r="E14" s="147"/>
      <c r="F14" s="1339" t="s">
        <v>402</v>
      </c>
      <c r="G14" s="1339"/>
      <c r="H14" s="1339"/>
      <c r="I14" s="1339"/>
      <c r="J14" s="1339"/>
      <c r="K14" s="1339"/>
      <c r="L14" s="1339"/>
      <c r="M14" s="149"/>
      <c r="N14" s="149"/>
    </row>
    <row r="15" spans="1:14" s="828" customFormat="1" ht="15.75">
      <c r="A15" s="102"/>
      <c r="B15" s="102"/>
      <c r="C15" s="97"/>
      <c r="D15" s="97"/>
      <c r="E15" s="97"/>
      <c r="F15" s="97"/>
      <c r="G15" s="97"/>
      <c r="H15" s="97"/>
      <c r="I15" s="97"/>
      <c r="J15" s="97"/>
      <c r="K15" s="97"/>
      <c r="L15" s="97"/>
      <c r="M15" s="97"/>
      <c r="N15" s="97"/>
    </row>
    <row r="16" spans="1:14" ht="15.75">
      <c r="A16" s="784"/>
      <c r="B16" s="784"/>
      <c r="C16" s="32"/>
      <c r="D16" s="32"/>
      <c r="E16" s="32"/>
      <c r="F16" s="32"/>
      <c r="G16" s="32"/>
      <c r="H16" s="32"/>
      <c r="I16" s="32"/>
      <c r="J16" s="32"/>
      <c r="K16" s="32"/>
      <c r="L16" s="32"/>
      <c r="M16" s="32"/>
      <c r="N16" s="32"/>
    </row>
    <row r="17" spans="1:14" ht="15.75">
      <c r="A17" s="784"/>
      <c r="B17" s="784"/>
      <c r="C17" s="32"/>
      <c r="D17" s="32"/>
      <c r="E17" s="32"/>
      <c r="F17" s="32"/>
      <c r="G17" s="32"/>
      <c r="H17" s="32"/>
      <c r="I17" s="32"/>
      <c r="J17" s="32"/>
      <c r="K17" s="32"/>
      <c r="L17" s="32"/>
      <c r="M17" s="32"/>
      <c r="N17" s="32"/>
    </row>
    <row r="18" spans="1:14" ht="13.5" customHeight="1" hidden="1">
      <c r="A18" s="784"/>
      <c r="B18" s="1175" t="s">
        <v>333</v>
      </c>
      <c r="C18" s="1175"/>
      <c r="D18" s="32"/>
      <c r="E18" s="32"/>
      <c r="F18" s="1175" t="s">
        <v>334</v>
      </c>
      <c r="G18" s="1175"/>
      <c r="H18" s="1175"/>
      <c r="I18" s="1175"/>
      <c r="J18" s="1175"/>
      <c r="K18" s="1175"/>
      <c r="L18" s="1175"/>
      <c r="M18" s="32"/>
      <c r="N18" s="32"/>
    </row>
    <row r="19" spans="1:14" ht="13.5" customHeight="1">
      <c r="A19" s="784"/>
      <c r="B19" s="784"/>
      <c r="C19" s="32"/>
      <c r="D19" s="32"/>
      <c r="E19" s="32"/>
      <c r="F19" s="32"/>
      <c r="G19" s="32"/>
      <c r="H19" s="32"/>
      <c r="I19" s="32"/>
      <c r="J19" s="32"/>
      <c r="K19" s="32"/>
      <c r="L19" s="32"/>
      <c r="M19" s="32"/>
      <c r="N19" s="32"/>
    </row>
    <row r="20" ht="13.5" customHeight="1" hidden="1"/>
    <row r="21" spans="1:2" s="43" customFormat="1" ht="13.5" hidden="1">
      <c r="A21" s="832" t="s">
        <v>442</v>
      </c>
      <c r="B21" s="833"/>
    </row>
    <row r="22" spans="1:4" s="836" customFormat="1" ht="12.75" hidden="1">
      <c r="A22" s="834"/>
      <c r="B22" s="835" t="s">
        <v>443</v>
      </c>
      <c r="C22" s="835"/>
      <c r="D22" s="835"/>
    </row>
    <row r="23" spans="1:5" s="836" customFormat="1" ht="12.75" hidden="1">
      <c r="A23" s="834"/>
      <c r="B23" s="835" t="s">
        <v>444</v>
      </c>
      <c r="C23" s="835"/>
      <c r="D23" s="835"/>
      <c r="E23" s="835"/>
    </row>
    <row r="24" spans="1:2" s="836" customFormat="1" ht="12.75" hidden="1">
      <c r="A24" s="834"/>
      <c r="B24" s="836" t="s">
        <v>445</v>
      </c>
    </row>
    <row r="25" spans="1:12" ht="15.75">
      <c r="A25" s="1175" t="s">
        <v>368</v>
      </c>
      <c r="B25" s="1175"/>
      <c r="C25" s="1175"/>
      <c r="F25" s="1233" t="s">
        <v>334</v>
      </c>
      <c r="G25" s="1233"/>
      <c r="H25" s="1233"/>
      <c r="I25" s="1233"/>
      <c r="J25" s="1233"/>
      <c r="K25" s="1233"/>
      <c r="L25" s="1233"/>
    </row>
  </sheetData>
  <sheetProtection/>
  <mergeCells count="24">
    <mergeCell ref="B14:C14"/>
    <mergeCell ref="F14:L14"/>
    <mergeCell ref="B18:C18"/>
    <mergeCell ref="F18:L18"/>
    <mergeCell ref="A25:C25"/>
    <mergeCell ref="F25:L25"/>
    <mergeCell ref="A8:B8"/>
    <mergeCell ref="A9:B9"/>
    <mergeCell ref="F12:L12"/>
    <mergeCell ref="F13:L13"/>
    <mergeCell ref="A12:C12"/>
    <mergeCell ref="A13:C13"/>
    <mergeCell ref="K5:L5"/>
    <mergeCell ref="A6:B7"/>
    <mergeCell ref="C6:C7"/>
    <mergeCell ref="D6:G6"/>
    <mergeCell ref="H6:I6"/>
    <mergeCell ref="J6:L6"/>
    <mergeCell ref="A1:C1"/>
    <mergeCell ref="D1:I1"/>
    <mergeCell ref="J1:L1"/>
    <mergeCell ref="D2:I2"/>
    <mergeCell ref="D3:I3"/>
    <mergeCell ref="J3:N3"/>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Q26"/>
  <sheetViews>
    <sheetView zoomScalePageLayoutView="0" workbookViewId="0" topLeftCell="A7">
      <selection activeCell="G16" sqref="G16"/>
    </sheetView>
  </sheetViews>
  <sheetFormatPr defaultColWidth="9.00390625" defaultRowHeight="15.75"/>
  <cols>
    <col min="1" max="1" width="3.875" style="82" customWidth="1"/>
    <col min="2" max="2" width="16.50390625" style="82" customWidth="1"/>
    <col min="3" max="3" width="11.875" style="82" customWidth="1"/>
    <col min="4" max="4" width="8.875" style="82" customWidth="1"/>
    <col min="5" max="5" width="9.50390625" style="82" customWidth="1"/>
    <col min="6" max="6" width="8.375" style="82" customWidth="1"/>
    <col min="7" max="7" width="8.25390625" style="82" customWidth="1"/>
    <col min="8" max="8" width="6.00390625" style="82" customWidth="1"/>
    <col min="9" max="9" width="7.75390625" style="82" customWidth="1"/>
    <col min="10" max="10" width="10.875" style="82" customWidth="1"/>
    <col min="11" max="11" width="11.625" style="82" customWidth="1"/>
    <col min="12" max="12" width="9.50390625" style="82" customWidth="1"/>
    <col min="13" max="13" width="8.25390625" style="83" customWidth="1"/>
    <col min="14" max="16384" width="9.00390625" style="82" customWidth="1"/>
  </cols>
  <sheetData>
    <row r="1" spans="1:13" ht="24" customHeight="1">
      <c r="A1" s="1212" t="s">
        <v>446</v>
      </c>
      <c r="B1" s="1212"/>
      <c r="C1" s="1212"/>
      <c r="D1" s="31"/>
      <c r="E1" s="971" t="s">
        <v>447</v>
      </c>
      <c r="F1" s="971"/>
      <c r="G1" s="971"/>
      <c r="H1" s="971"/>
      <c r="I1" s="971"/>
      <c r="J1" s="971"/>
      <c r="K1" s="69" t="s">
        <v>448</v>
      </c>
      <c r="L1" s="69"/>
      <c r="M1" s="69"/>
    </row>
    <row r="2" spans="1:13" ht="15.75" customHeight="1">
      <c r="A2" s="57" t="s">
        <v>269</v>
      </c>
      <c r="B2" s="35"/>
      <c r="C2" s="35"/>
      <c r="D2" s="35"/>
      <c r="E2" s="971"/>
      <c r="F2" s="971"/>
      <c r="G2" s="971"/>
      <c r="H2" s="971"/>
      <c r="I2" s="971"/>
      <c r="J2" s="971"/>
      <c r="K2" s="156" t="str">
        <f>'[1]Khai báo'!C4</f>
        <v>Cục THADS tỉnh Long An - 01ĐV.</v>
      </c>
      <c r="L2" s="103"/>
      <c r="M2" s="103"/>
    </row>
    <row r="3" spans="1:13" ht="18.75" customHeight="1">
      <c r="A3" s="57" t="s">
        <v>270</v>
      </c>
      <c r="B3" s="57"/>
      <c r="C3" s="57"/>
      <c r="D3" s="57"/>
      <c r="E3" s="971"/>
      <c r="F3" s="971"/>
      <c r="G3" s="971"/>
      <c r="H3" s="971"/>
      <c r="I3" s="971"/>
      <c r="J3" s="971"/>
      <c r="K3" s="837" t="s">
        <v>449</v>
      </c>
      <c r="L3" s="837"/>
      <c r="M3" s="837"/>
    </row>
    <row r="4" spans="1:13" ht="15.75" customHeight="1">
      <c r="A4" s="1340" t="s">
        <v>405</v>
      </c>
      <c r="B4" s="1340"/>
      <c r="C4" s="1340"/>
      <c r="D4" s="838"/>
      <c r="E4" s="1341" t="s">
        <v>350</v>
      </c>
      <c r="F4" s="1341"/>
      <c r="G4" s="1341"/>
      <c r="H4" s="1341"/>
      <c r="I4" s="1341"/>
      <c r="J4" s="1341"/>
      <c r="K4" s="156" t="str">
        <f>'[2]Khai báo'!C5</f>
        <v>Tổng Cục Thi hành án dân sự.</v>
      </c>
      <c r="L4" s="103"/>
      <c r="M4" s="103"/>
    </row>
    <row r="5" spans="1:13" ht="15.75">
      <c r="A5" s="1340"/>
      <c r="B5" s="1340"/>
      <c r="C5" s="62"/>
      <c r="D5" s="62"/>
      <c r="E5" s="97"/>
      <c r="F5" s="97"/>
      <c r="G5" s="97"/>
      <c r="H5" s="97"/>
      <c r="I5" s="839"/>
      <c r="J5" s="97"/>
      <c r="K5" s="840" t="s">
        <v>450</v>
      </c>
      <c r="M5" s="840"/>
    </row>
    <row r="6" spans="1:13" ht="18.75" customHeight="1">
      <c r="A6" s="1282" t="s">
        <v>60</v>
      </c>
      <c r="B6" s="1283"/>
      <c r="C6" s="1342" t="s">
        <v>451</v>
      </c>
      <c r="D6" s="1345" t="s">
        <v>452</v>
      </c>
      <c r="E6" s="1346"/>
      <c r="F6" s="1346"/>
      <c r="G6" s="1347"/>
      <c r="H6" s="1345" t="s">
        <v>453</v>
      </c>
      <c r="I6" s="1346"/>
      <c r="J6" s="1346"/>
      <c r="K6" s="1346"/>
      <c r="L6" s="1346"/>
      <c r="M6" s="1347"/>
    </row>
    <row r="7" spans="1:13" ht="15.75" customHeight="1">
      <c r="A7" s="1284"/>
      <c r="B7" s="1285"/>
      <c r="C7" s="1343"/>
      <c r="D7" s="1348" t="s">
        <v>6</v>
      </c>
      <c r="E7" s="1349"/>
      <c r="F7" s="1349"/>
      <c r="G7" s="1350"/>
      <c r="H7" s="1342" t="s">
        <v>25</v>
      </c>
      <c r="I7" s="1348" t="s">
        <v>6</v>
      </c>
      <c r="J7" s="1349"/>
      <c r="K7" s="1349"/>
      <c r="L7" s="1349"/>
      <c r="M7" s="1350"/>
    </row>
    <row r="8" spans="1:13" ht="14.25" customHeight="1">
      <c r="A8" s="1284"/>
      <c r="B8" s="1285"/>
      <c r="C8" s="1343"/>
      <c r="D8" s="1342" t="s">
        <v>454</v>
      </c>
      <c r="E8" s="1342" t="s">
        <v>455</v>
      </c>
      <c r="F8" s="1342" t="s">
        <v>456</v>
      </c>
      <c r="G8" s="1342" t="s">
        <v>457</v>
      </c>
      <c r="H8" s="1343"/>
      <c r="I8" s="1342" t="s">
        <v>458</v>
      </c>
      <c r="J8" s="1342" t="s">
        <v>459</v>
      </c>
      <c r="K8" s="1342" t="s">
        <v>460</v>
      </c>
      <c r="L8" s="1342" t="s">
        <v>461</v>
      </c>
      <c r="M8" s="1342" t="s">
        <v>462</v>
      </c>
    </row>
    <row r="9" spans="1:13" ht="84" customHeight="1">
      <c r="A9" s="1286"/>
      <c r="B9" s="1287"/>
      <c r="C9" s="1344"/>
      <c r="D9" s="1344"/>
      <c r="E9" s="1344"/>
      <c r="F9" s="1344"/>
      <c r="G9" s="1344"/>
      <c r="H9" s="1344"/>
      <c r="I9" s="1344"/>
      <c r="J9" s="1344"/>
      <c r="K9" s="1344"/>
      <c r="L9" s="1344"/>
      <c r="M9" s="1344"/>
    </row>
    <row r="10" spans="1:13" ht="15.75">
      <c r="A10" s="1348" t="s">
        <v>5</v>
      </c>
      <c r="B10" s="1350"/>
      <c r="C10" s="825">
        <v>1</v>
      </c>
      <c r="D10" s="825">
        <v>2</v>
      </c>
      <c r="E10" s="825">
        <v>3</v>
      </c>
      <c r="F10" s="825">
        <v>4</v>
      </c>
      <c r="G10" s="825">
        <v>5</v>
      </c>
      <c r="H10" s="825">
        <v>6</v>
      </c>
      <c r="I10" s="825">
        <v>7</v>
      </c>
      <c r="J10" s="825">
        <v>8</v>
      </c>
      <c r="K10" s="825" t="s">
        <v>66</v>
      </c>
      <c r="L10" s="825" t="s">
        <v>84</v>
      </c>
      <c r="M10" s="825" t="s">
        <v>345</v>
      </c>
    </row>
    <row r="11" spans="1:13" ht="21.75" customHeight="1">
      <c r="A11" s="1165" t="s">
        <v>25</v>
      </c>
      <c r="B11" s="1167"/>
      <c r="C11" s="580">
        <f>C12</f>
        <v>2</v>
      </c>
      <c r="D11" s="580">
        <f aca="true" t="shared" si="0" ref="D11:M11">D12</f>
        <v>0</v>
      </c>
      <c r="E11" s="580">
        <f t="shared" si="0"/>
        <v>0</v>
      </c>
      <c r="F11" s="580">
        <f t="shared" si="0"/>
        <v>2</v>
      </c>
      <c r="G11" s="580">
        <f t="shared" si="0"/>
        <v>0</v>
      </c>
      <c r="H11" s="580">
        <f t="shared" si="0"/>
        <v>2</v>
      </c>
      <c r="I11" s="580">
        <f t="shared" si="0"/>
        <v>0</v>
      </c>
      <c r="J11" s="580">
        <f t="shared" si="0"/>
        <v>0</v>
      </c>
      <c r="K11" s="580">
        <f t="shared" si="0"/>
        <v>0</v>
      </c>
      <c r="L11" s="580">
        <f t="shared" si="0"/>
        <v>0</v>
      </c>
      <c r="M11" s="580">
        <f t="shared" si="0"/>
        <v>2</v>
      </c>
    </row>
    <row r="12" spans="1:13" ht="25.5" customHeight="1">
      <c r="A12" s="841" t="s">
        <v>0</v>
      </c>
      <c r="B12" s="54" t="s">
        <v>246</v>
      </c>
      <c r="C12" s="571">
        <f>D12+E12+F12+G12</f>
        <v>2</v>
      </c>
      <c r="D12" s="571">
        <v>0</v>
      </c>
      <c r="E12" s="571">
        <v>0</v>
      </c>
      <c r="F12" s="571">
        <v>2</v>
      </c>
      <c r="G12" s="571">
        <v>0</v>
      </c>
      <c r="H12" s="571">
        <f>I12+J12+K12+L12+M12</f>
        <v>2</v>
      </c>
      <c r="I12" s="571">
        <v>0</v>
      </c>
      <c r="J12" s="571">
        <v>0</v>
      </c>
      <c r="K12" s="842">
        <v>0</v>
      </c>
      <c r="L12" s="842">
        <v>0</v>
      </c>
      <c r="M12" s="842">
        <v>2</v>
      </c>
    </row>
    <row r="13" spans="1:13" s="843" customFormat="1" ht="35.25" customHeight="1">
      <c r="A13" s="765"/>
      <c r="B13" s="1351" t="str">
        <f>'Khai báo'!C7</f>
        <v>Long An, ngày  29  tháng  06  năm 2018</v>
      </c>
      <c r="C13" s="1351"/>
      <c r="D13" s="1351"/>
      <c r="E13" s="157"/>
      <c r="F13" s="157"/>
      <c r="H13" s="844"/>
      <c r="I13" s="1352" t="str">
        <f>B13</f>
        <v>Long An, ngày  29  tháng  06  năm 2018</v>
      </c>
      <c r="J13" s="1352"/>
      <c r="K13" s="1352"/>
      <c r="L13" s="1352"/>
      <c r="M13" s="1352"/>
    </row>
    <row r="14" spans="1:13" s="845" customFormat="1" ht="15" customHeight="1">
      <c r="A14" s="139"/>
      <c r="B14" s="1176" t="s">
        <v>4</v>
      </c>
      <c r="C14" s="1176"/>
      <c r="D14" s="1176"/>
      <c r="E14" s="142"/>
      <c r="F14" s="142"/>
      <c r="H14" s="148"/>
      <c r="I14" s="1232" t="s">
        <v>463</v>
      </c>
      <c r="J14" s="1232"/>
      <c r="K14" s="1232"/>
      <c r="L14" s="1232"/>
      <c r="M14" s="1232"/>
    </row>
    <row r="15" spans="1:15" s="849" customFormat="1" ht="16.5" hidden="1">
      <c r="A15" s="846"/>
      <c r="B15" s="1354" t="s">
        <v>441</v>
      </c>
      <c r="C15" s="1354"/>
      <c r="D15" s="847"/>
      <c r="E15" s="848"/>
      <c r="F15" s="848"/>
      <c r="G15" s="848"/>
      <c r="I15" s="1355" t="s">
        <v>402</v>
      </c>
      <c r="J15" s="1355"/>
      <c r="K15" s="1355"/>
      <c r="L15" s="1355"/>
      <c r="M15" s="1355"/>
      <c r="N15" s="850"/>
      <c r="O15" s="851"/>
    </row>
    <row r="16" spans="1:13" s="845" customFormat="1" ht="15.75">
      <c r="A16" s="97"/>
      <c r="B16" s="97"/>
      <c r="C16" s="97"/>
      <c r="D16" s="97"/>
      <c r="E16" s="97"/>
      <c r="F16" s="97"/>
      <c r="G16" s="97"/>
      <c r="H16" s="97"/>
      <c r="I16" s="97"/>
      <c r="J16" s="97"/>
      <c r="K16" s="97"/>
      <c r="L16" s="97"/>
      <c r="M16" s="830"/>
    </row>
    <row r="17" spans="1:13" ht="15.75">
      <c r="A17" s="32"/>
      <c r="B17" s="32"/>
      <c r="C17" s="32"/>
      <c r="D17" s="32"/>
      <c r="E17" s="32"/>
      <c r="F17" s="32"/>
      <c r="G17" s="32"/>
      <c r="H17" s="32"/>
      <c r="I17" s="32"/>
      <c r="J17" s="32"/>
      <c r="K17" s="32"/>
      <c r="L17" s="32"/>
      <c r="M17" s="852"/>
    </row>
    <row r="18" spans="1:13" ht="15.75">
      <c r="A18" s="32"/>
      <c r="B18" s="32"/>
      <c r="C18" s="32"/>
      <c r="D18" s="32"/>
      <c r="E18" s="32"/>
      <c r="F18" s="32"/>
      <c r="G18" s="32"/>
      <c r="H18" s="32"/>
      <c r="I18" s="32"/>
      <c r="J18" s="32"/>
      <c r="K18" s="32"/>
      <c r="L18" s="32"/>
      <c r="M18" s="852"/>
    </row>
    <row r="19" spans="1:13" ht="15.75">
      <c r="A19" s="32"/>
      <c r="B19" s="32"/>
      <c r="C19" s="32"/>
      <c r="D19" s="32"/>
      <c r="E19" s="32"/>
      <c r="F19" s="32"/>
      <c r="G19" s="32"/>
      <c r="H19" s="32"/>
      <c r="I19" s="32"/>
      <c r="J19" s="32"/>
      <c r="K19" s="32"/>
      <c r="L19" s="32"/>
      <c r="M19" s="852"/>
    </row>
    <row r="20" spans="1:13" ht="15.75" hidden="1">
      <c r="A20" s="32"/>
      <c r="B20" s="1175" t="s">
        <v>333</v>
      </c>
      <c r="C20" s="1356"/>
      <c r="D20" s="1356"/>
      <c r="E20" s="32"/>
      <c r="F20" s="32"/>
      <c r="G20" s="32"/>
      <c r="H20" s="32"/>
      <c r="I20" s="1175" t="s">
        <v>334</v>
      </c>
      <c r="J20" s="1175"/>
      <c r="K20" s="1175"/>
      <c r="L20" s="1175"/>
      <c r="M20" s="1175"/>
    </row>
    <row r="21" ht="15.75" hidden="1"/>
    <row r="22" ht="15.75" hidden="1">
      <c r="A22" s="853" t="s">
        <v>32</v>
      </c>
    </row>
    <row r="23" spans="1:17" ht="18" customHeight="1" hidden="1">
      <c r="A23" s="84"/>
      <c r="B23" s="1357" t="s">
        <v>464</v>
      </c>
      <c r="C23" s="1357"/>
      <c r="D23" s="1357"/>
      <c r="E23" s="1357"/>
      <c r="F23" s="1357"/>
      <c r="G23" s="1357"/>
      <c r="H23" s="84"/>
      <c r="I23" s="84"/>
      <c r="J23" s="84"/>
      <c r="K23" s="84"/>
      <c r="L23" s="84"/>
      <c r="M23" s="84"/>
      <c r="N23" s="85"/>
      <c r="O23" s="85"/>
      <c r="P23" s="85"/>
      <c r="Q23" s="85"/>
    </row>
    <row r="24" spans="2:7" ht="15.75" hidden="1">
      <c r="B24" s="854" t="s">
        <v>465</v>
      </c>
      <c r="C24" s="83"/>
      <c r="D24" s="83"/>
      <c r="E24" s="83"/>
      <c r="F24" s="83"/>
      <c r="G24" s="83"/>
    </row>
    <row r="25" spans="2:7" ht="15.75" hidden="1">
      <c r="B25" s="86" t="s">
        <v>466</v>
      </c>
      <c r="C25" s="83"/>
      <c r="D25" s="83"/>
      <c r="E25" s="83"/>
      <c r="F25" s="83"/>
      <c r="G25" s="83"/>
    </row>
    <row r="26" spans="2:13" ht="15.75">
      <c r="B26" s="1353" t="s">
        <v>368</v>
      </c>
      <c r="C26" s="1353"/>
      <c r="D26" s="1353"/>
      <c r="I26" s="1353" t="s">
        <v>334</v>
      </c>
      <c r="J26" s="1353"/>
      <c r="K26" s="1353"/>
      <c r="L26" s="1353"/>
      <c r="M26" s="1353"/>
    </row>
  </sheetData>
  <sheetProtection/>
  <mergeCells count="34">
    <mergeCell ref="B26:D26"/>
    <mergeCell ref="I26:M26"/>
    <mergeCell ref="D8:D9"/>
    <mergeCell ref="B15:C15"/>
    <mergeCell ref="I15:M15"/>
    <mergeCell ref="B20:D20"/>
    <mergeCell ref="I20:M20"/>
    <mergeCell ref="B23:G23"/>
    <mergeCell ref="A10:B10"/>
    <mergeCell ref="A11:B11"/>
    <mergeCell ref="B13:D13"/>
    <mergeCell ref="I13:M13"/>
    <mergeCell ref="B14:D14"/>
    <mergeCell ref="I14:M14"/>
    <mergeCell ref="H6:M6"/>
    <mergeCell ref="E8:E9"/>
    <mergeCell ref="F8:F9"/>
    <mergeCell ref="G8:G9"/>
    <mergeCell ref="I8:I9"/>
    <mergeCell ref="J8:J9"/>
    <mergeCell ref="K8:K9"/>
    <mergeCell ref="M8:M9"/>
    <mergeCell ref="H7:H9"/>
    <mergeCell ref="I7:M7"/>
    <mergeCell ref="D7:G7"/>
    <mergeCell ref="L8:L9"/>
    <mergeCell ref="A1:C1"/>
    <mergeCell ref="E1:J3"/>
    <mergeCell ref="A4:C4"/>
    <mergeCell ref="E4:J4"/>
    <mergeCell ref="A5:B5"/>
    <mergeCell ref="A6:B9"/>
    <mergeCell ref="C6:C9"/>
    <mergeCell ref="D6:G6"/>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U27"/>
  <sheetViews>
    <sheetView zoomScalePageLayoutView="0" workbookViewId="0" topLeftCell="A1">
      <selection activeCell="I16" sqref="I16"/>
    </sheetView>
  </sheetViews>
  <sheetFormatPr defaultColWidth="9.00390625" defaultRowHeight="15.75"/>
  <cols>
    <col min="1" max="1" width="2.50390625" style="82" customWidth="1"/>
    <col min="2" max="2" width="15.625" style="82" customWidth="1"/>
    <col min="3" max="3" width="4.00390625" style="82" customWidth="1"/>
    <col min="4" max="4" width="10.125" style="82" customWidth="1"/>
    <col min="5" max="5" width="4.75390625" style="82" customWidth="1"/>
    <col min="6" max="6" width="9.25390625" style="82" customWidth="1"/>
    <col min="7" max="7" width="4.50390625" style="82" customWidth="1"/>
    <col min="8" max="8" width="7.25390625" style="82" customWidth="1"/>
    <col min="9" max="9" width="4.375" style="82" customWidth="1"/>
    <col min="10" max="10" width="5.625" style="82" customWidth="1"/>
    <col min="11" max="11" width="4.25390625" style="82" customWidth="1"/>
    <col min="12" max="12" width="7.625" style="82" customWidth="1"/>
    <col min="13" max="13" width="5.375" style="82" customWidth="1"/>
    <col min="14" max="14" width="13.50390625" style="82" customWidth="1"/>
    <col min="15" max="15" width="4.375" style="82" customWidth="1"/>
    <col min="16" max="16" width="7.00390625" style="82" customWidth="1"/>
    <col min="17" max="17" width="5.75390625" style="82" customWidth="1"/>
    <col min="18" max="18" width="5.25390625" style="82" customWidth="1"/>
    <col min="19" max="19" width="4.00390625" style="82" customWidth="1"/>
    <col min="20" max="20" width="5.75390625" style="82" customWidth="1"/>
    <col min="21" max="16384" width="9.00390625" style="82" customWidth="1"/>
  </cols>
  <sheetData>
    <row r="1" spans="1:20" ht="15.75" customHeight="1">
      <c r="A1" s="1212" t="s">
        <v>467</v>
      </c>
      <c r="B1" s="1212"/>
      <c r="C1" s="1212"/>
      <c r="D1" s="1212"/>
      <c r="E1" s="855"/>
      <c r="F1" s="971" t="s">
        <v>468</v>
      </c>
      <c r="G1" s="971"/>
      <c r="H1" s="971"/>
      <c r="I1" s="971"/>
      <c r="J1" s="971"/>
      <c r="K1" s="971"/>
      <c r="L1" s="971"/>
      <c r="M1" s="971"/>
      <c r="N1" s="971"/>
      <c r="O1" s="971"/>
      <c r="P1" s="159"/>
      <c r="Q1" s="159" t="s">
        <v>371</v>
      </c>
      <c r="R1" s="159"/>
      <c r="S1" s="97"/>
      <c r="T1" s="97"/>
    </row>
    <row r="2" spans="1:20" ht="20.25" customHeight="1">
      <c r="A2" s="57" t="s">
        <v>269</v>
      </c>
      <c r="B2" s="35"/>
      <c r="C2" s="35"/>
      <c r="D2" s="35"/>
      <c r="E2" s="855"/>
      <c r="F2" s="971"/>
      <c r="G2" s="971"/>
      <c r="H2" s="971"/>
      <c r="I2" s="971"/>
      <c r="J2" s="971"/>
      <c r="K2" s="971"/>
      <c r="L2" s="971"/>
      <c r="M2" s="971"/>
      <c r="N2" s="971"/>
      <c r="O2" s="971"/>
      <c r="P2" s="103"/>
      <c r="Q2" s="156" t="str">
        <f>'[1]Khai báo'!C4</f>
        <v>Cục THADS tỉnh Long An - 01ĐV.</v>
      </c>
      <c r="R2" s="103"/>
      <c r="S2" s="97"/>
      <c r="T2" s="97"/>
    </row>
    <row r="3" spans="1:20" ht="15" customHeight="1">
      <c r="A3" s="57" t="s">
        <v>270</v>
      </c>
      <c r="B3" s="57"/>
      <c r="C3" s="57"/>
      <c r="D3" s="57"/>
      <c r="E3" s="855"/>
      <c r="F3" s="971"/>
      <c r="G3" s="971"/>
      <c r="H3" s="971"/>
      <c r="I3" s="971"/>
      <c r="J3" s="971"/>
      <c r="K3" s="971"/>
      <c r="L3" s="971"/>
      <c r="M3" s="971"/>
      <c r="N3" s="971"/>
      <c r="O3" s="971"/>
      <c r="P3" s="160"/>
      <c r="Q3" s="160" t="s">
        <v>291</v>
      </c>
      <c r="R3" s="160"/>
      <c r="S3" s="97"/>
      <c r="T3" s="97"/>
    </row>
    <row r="4" spans="1:20" ht="15.75" customHeight="1">
      <c r="A4" s="805" t="s">
        <v>469</v>
      </c>
      <c r="B4" s="805"/>
      <c r="C4" s="805"/>
      <c r="D4" s="805"/>
      <c r="E4" s="65"/>
      <c r="F4" s="971"/>
      <c r="G4" s="971"/>
      <c r="H4" s="971"/>
      <c r="I4" s="971"/>
      <c r="J4" s="971"/>
      <c r="K4" s="971"/>
      <c r="L4" s="971"/>
      <c r="M4" s="971"/>
      <c r="N4" s="971"/>
      <c r="O4" s="971"/>
      <c r="P4" s="160"/>
      <c r="Q4" s="856" t="str">
        <f>'[2]Khai báo'!C5</f>
        <v>Tổng Cục Thi hành án dân sự.</v>
      </c>
      <c r="R4" s="160"/>
      <c r="S4" s="97"/>
      <c r="T4" s="97"/>
    </row>
    <row r="5" spans="1:20" ht="18.75" customHeight="1">
      <c r="A5" s="784"/>
      <c r="B5" s="784"/>
      <c r="C5" s="784"/>
      <c r="D5" s="32"/>
      <c r="E5" s="32"/>
      <c r="F5" s="1216" t="s">
        <v>350</v>
      </c>
      <c r="G5" s="1216"/>
      <c r="H5" s="1216"/>
      <c r="I5" s="1216"/>
      <c r="J5" s="1216"/>
      <c r="K5" s="1216"/>
      <c r="L5" s="1216"/>
      <c r="M5" s="1216"/>
      <c r="N5" s="1216"/>
      <c r="O5" s="1216"/>
      <c r="P5" s="160"/>
      <c r="Q5" s="160" t="s">
        <v>470</v>
      </c>
      <c r="R5" s="857"/>
      <c r="S5" s="97"/>
      <c r="T5" s="97"/>
    </row>
    <row r="6" spans="1:21" s="859" customFormat="1" ht="21.75" customHeight="1">
      <c r="A6" s="1358" t="s">
        <v>60</v>
      </c>
      <c r="B6" s="1359"/>
      <c r="C6" s="920" t="s">
        <v>27</v>
      </c>
      <c r="D6" s="921"/>
      <c r="E6" s="920" t="s">
        <v>6</v>
      </c>
      <c r="F6" s="1364"/>
      <c r="G6" s="1364"/>
      <c r="H6" s="1364"/>
      <c r="I6" s="1364"/>
      <c r="J6" s="1364"/>
      <c r="K6" s="1364"/>
      <c r="L6" s="1364"/>
      <c r="M6" s="1364"/>
      <c r="N6" s="1364"/>
      <c r="O6" s="1364"/>
      <c r="P6" s="1364"/>
      <c r="Q6" s="1364"/>
      <c r="R6" s="1364"/>
      <c r="S6" s="1364"/>
      <c r="T6" s="921"/>
      <c r="U6" s="858"/>
    </row>
    <row r="7" spans="1:21" s="859" customFormat="1" ht="22.5" customHeight="1">
      <c r="A7" s="1360"/>
      <c r="B7" s="1361"/>
      <c r="C7" s="1223" t="s">
        <v>471</v>
      </c>
      <c r="D7" s="1223" t="s">
        <v>472</v>
      </c>
      <c r="E7" s="1197" t="s">
        <v>473</v>
      </c>
      <c r="F7" s="1365"/>
      <c r="G7" s="1365"/>
      <c r="H7" s="1365"/>
      <c r="I7" s="1365"/>
      <c r="J7" s="1365"/>
      <c r="K7" s="1365"/>
      <c r="L7" s="1366"/>
      <c r="M7" s="1197" t="s">
        <v>474</v>
      </c>
      <c r="N7" s="1198"/>
      <c r="O7" s="1198"/>
      <c r="P7" s="1198"/>
      <c r="Q7" s="1198"/>
      <c r="R7" s="1198"/>
      <c r="S7" s="1198"/>
      <c r="T7" s="1199"/>
      <c r="U7" s="860"/>
    </row>
    <row r="8" spans="1:21" s="859" customFormat="1" ht="42.75" customHeight="1">
      <c r="A8" s="1360"/>
      <c r="B8" s="1361"/>
      <c r="C8" s="1201"/>
      <c r="D8" s="1201"/>
      <c r="E8" s="1180" t="s">
        <v>475</v>
      </c>
      <c r="F8" s="1180"/>
      <c r="G8" s="1197" t="s">
        <v>476</v>
      </c>
      <c r="H8" s="1198"/>
      <c r="I8" s="1198"/>
      <c r="J8" s="1198"/>
      <c r="K8" s="1198"/>
      <c r="L8" s="1199"/>
      <c r="M8" s="1180" t="s">
        <v>477</v>
      </c>
      <c r="N8" s="1180"/>
      <c r="O8" s="1197" t="s">
        <v>476</v>
      </c>
      <c r="P8" s="1198"/>
      <c r="Q8" s="1198"/>
      <c r="R8" s="1198"/>
      <c r="S8" s="1198"/>
      <c r="T8" s="1199"/>
      <c r="U8" s="858"/>
    </row>
    <row r="9" spans="1:21" s="859" customFormat="1" ht="35.25" customHeight="1">
      <c r="A9" s="1360"/>
      <c r="B9" s="1361"/>
      <c r="C9" s="1201"/>
      <c r="D9" s="1201"/>
      <c r="E9" s="1223" t="s">
        <v>478</v>
      </c>
      <c r="F9" s="1223" t="s">
        <v>479</v>
      </c>
      <c r="G9" s="1367" t="s">
        <v>480</v>
      </c>
      <c r="H9" s="1368"/>
      <c r="I9" s="1367" t="s">
        <v>481</v>
      </c>
      <c r="J9" s="1368"/>
      <c r="K9" s="1367" t="s">
        <v>482</v>
      </c>
      <c r="L9" s="1368"/>
      <c r="M9" s="1223" t="s">
        <v>483</v>
      </c>
      <c r="N9" s="1223" t="s">
        <v>479</v>
      </c>
      <c r="O9" s="1367" t="s">
        <v>480</v>
      </c>
      <c r="P9" s="1368"/>
      <c r="Q9" s="1367" t="s">
        <v>484</v>
      </c>
      <c r="R9" s="1368"/>
      <c r="S9" s="1367" t="s">
        <v>485</v>
      </c>
      <c r="T9" s="1368"/>
      <c r="U9" s="858"/>
    </row>
    <row r="10" spans="1:21" s="859" customFormat="1" ht="25.5" customHeight="1">
      <c r="A10" s="1362"/>
      <c r="B10" s="1363"/>
      <c r="C10" s="1202"/>
      <c r="D10" s="1202"/>
      <c r="E10" s="1202"/>
      <c r="F10" s="1202"/>
      <c r="G10" s="11" t="s">
        <v>483</v>
      </c>
      <c r="H10" s="11" t="s">
        <v>479</v>
      </c>
      <c r="I10" s="793" t="s">
        <v>483</v>
      </c>
      <c r="J10" s="11" t="s">
        <v>479</v>
      </c>
      <c r="K10" s="793" t="s">
        <v>483</v>
      </c>
      <c r="L10" s="11" t="s">
        <v>479</v>
      </c>
      <c r="M10" s="1202"/>
      <c r="N10" s="1202"/>
      <c r="O10" s="11" t="s">
        <v>483</v>
      </c>
      <c r="P10" s="11" t="s">
        <v>479</v>
      </c>
      <c r="Q10" s="793" t="s">
        <v>483</v>
      </c>
      <c r="R10" s="11" t="s">
        <v>479</v>
      </c>
      <c r="S10" s="793" t="s">
        <v>483</v>
      </c>
      <c r="T10" s="11" t="s">
        <v>479</v>
      </c>
      <c r="U10" s="858"/>
    </row>
    <row r="11" spans="1:20" s="86" customFormat="1" ht="12.75">
      <c r="A11" s="1369" t="s">
        <v>5</v>
      </c>
      <c r="B11" s="1370"/>
      <c r="C11" s="861">
        <v>1</v>
      </c>
      <c r="D11" s="825">
        <v>2</v>
      </c>
      <c r="E11" s="861">
        <v>3</v>
      </c>
      <c r="F11" s="825">
        <v>4</v>
      </c>
      <c r="G11" s="861">
        <v>5</v>
      </c>
      <c r="H11" s="825">
        <v>6</v>
      </c>
      <c r="I11" s="861">
        <v>7</v>
      </c>
      <c r="J11" s="825">
        <v>8</v>
      </c>
      <c r="K11" s="861">
        <v>9</v>
      </c>
      <c r="L11" s="825">
        <v>10</v>
      </c>
      <c r="M11" s="861">
        <v>11</v>
      </c>
      <c r="N11" s="825">
        <v>12</v>
      </c>
      <c r="O11" s="861">
        <v>13</v>
      </c>
      <c r="P11" s="825">
        <v>14</v>
      </c>
      <c r="Q11" s="861">
        <v>15</v>
      </c>
      <c r="R11" s="825">
        <v>16</v>
      </c>
      <c r="S11" s="861">
        <v>17</v>
      </c>
      <c r="T11" s="825">
        <v>18</v>
      </c>
    </row>
    <row r="12" spans="1:20" ht="18" customHeight="1">
      <c r="A12" s="1371" t="s">
        <v>25</v>
      </c>
      <c r="B12" s="1372"/>
      <c r="C12" s="862">
        <f>C13</f>
        <v>5</v>
      </c>
      <c r="D12" s="862">
        <f aca="true" t="shared" si="0" ref="D12:T12">D13</f>
        <v>55885371</v>
      </c>
      <c r="E12" s="862">
        <f t="shared" si="0"/>
        <v>0</v>
      </c>
      <c r="F12" s="862">
        <f t="shared" si="0"/>
        <v>0</v>
      </c>
      <c r="G12" s="862">
        <f t="shared" si="0"/>
        <v>0</v>
      </c>
      <c r="H12" s="862">
        <f t="shared" si="0"/>
        <v>0</v>
      </c>
      <c r="I12" s="862">
        <f t="shared" si="0"/>
        <v>0</v>
      </c>
      <c r="J12" s="862">
        <f t="shared" si="0"/>
        <v>0</v>
      </c>
      <c r="K12" s="862">
        <f t="shared" si="0"/>
        <v>0</v>
      </c>
      <c r="L12" s="862">
        <f t="shared" si="0"/>
        <v>0</v>
      </c>
      <c r="M12" s="862">
        <f t="shared" si="0"/>
        <v>5</v>
      </c>
      <c r="N12" s="862">
        <f t="shared" si="0"/>
        <v>55885371</v>
      </c>
      <c r="O12" s="862">
        <f t="shared" si="0"/>
        <v>0</v>
      </c>
      <c r="P12" s="862">
        <f t="shared" si="0"/>
        <v>0</v>
      </c>
      <c r="Q12" s="862">
        <f t="shared" si="0"/>
        <v>0</v>
      </c>
      <c r="R12" s="862">
        <f t="shared" si="0"/>
        <v>0</v>
      </c>
      <c r="S12" s="862">
        <f t="shared" si="0"/>
        <v>0</v>
      </c>
      <c r="T12" s="863">
        <f t="shared" si="0"/>
        <v>0</v>
      </c>
    </row>
    <row r="13" spans="1:20" ht="18" customHeight="1">
      <c r="A13" s="1" t="s">
        <v>0</v>
      </c>
      <c r="B13" s="54" t="s">
        <v>246</v>
      </c>
      <c r="C13" s="864">
        <v>5</v>
      </c>
      <c r="D13" s="827">
        <v>55885371</v>
      </c>
      <c r="E13" s="827">
        <v>0</v>
      </c>
      <c r="F13" s="827">
        <v>0</v>
      </c>
      <c r="G13" s="827">
        <v>0</v>
      </c>
      <c r="H13" s="827">
        <v>0</v>
      </c>
      <c r="I13" s="827">
        <v>0</v>
      </c>
      <c r="J13" s="827">
        <v>0</v>
      </c>
      <c r="K13" s="827">
        <v>0</v>
      </c>
      <c r="L13" s="827">
        <v>0</v>
      </c>
      <c r="M13" s="827">
        <v>5</v>
      </c>
      <c r="N13" s="827">
        <v>55885371</v>
      </c>
      <c r="O13" s="827">
        <v>0</v>
      </c>
      <c r="P13" s="827">
        <v>0</v>
      </c>
      <c r="Q13" s="827">
        <v>0</v>
      </c>
      <c r="R13" s="827">
        <v>0</v>
      </c>
      <c r="S13" s="827">
        <v>0</v>
      </c>
      <c r="T13" s="827">
        <v>0</v>
      </c>
    </row>
    <row r="14" spans="1:20" ht="15.75">
      <c r="A14" s="32"/>
      <c r="B14" s="32"/>
      <c r="C14" s="32"/>
      <c r="D14" s="32"/>
      <c r="E14" s="32"/>
      <c r="F14" s="32"/>
      <c r="G14" s="32"/>
      <c r="H14" s="32"/>
      <c r="I14" s="32"/>
      <c r="J14" s="32"/>
      <c r="K14" s="32"/>
      <c r="L14" s="32"/>
      <c r="M14" s="32"/>
      <c r="N14" s="32"/>
      <c r="O14" s="32"/>
      <c r="P14" s="32"/>
      <c r="Q14" s="32"/>
      <c r="R14" s="32"/>
      <c r="S14" s="32"/>
      <c r="T14" s="32"/>
    </row>
    <row r="15" spans="1:20" s="865" customFormat="1" ht="15.75" customHeight="1">
      <c r="A15" s="99"/>
      <c r="B15" s="1229" t="str">
        <f>'Khai báo'!C7</f>
        <v>Long An, ngày  29  tháng  06  năm 2018</v>
      </c>
      <c r="C15" s="1229"/>
      <c r="D15" s="1229"/>
      <c r="E15" s="1229"/>
      <c r="F15" s="1229"/>
      <c r="G15" s="1229"/>
      <c r="H15" s="150"/>
      <c r="I15" s="150"/>
      <c r="J15" s="99"/>
      <c r="K15" s="150"/>
      <c r="L15" s="150"/>
      <c r="M15" s="813"/>
      <c r="N15" s="1230" t="str">
        <f>B15</f>
        <v>Long An, ngày  29  tháng  06  năm 2018</v>
      </c>
      <c r="O15" s="1230"/>
      <c r="P15" s="1230"/>
      <c r="Q15" s="1230"/>
      <c r="R15" s="1230"/>
      <c r="S15" s="1230"/>
      <c r="T15" s="1230"/>
    </row>
    <row r="16" spans="1:20" s="845" customFormat="1" ht="15" customHeight="1">
      <c r="A16" s="97"/>
      <c r="B16" s="1176" t="s">
        <v>383</v>
      </c>
      <c r="C16" s="1176"/>
      <c r="D16" s="1176"/>
      <c r="E16" s="1176"/>
      <c r="F16" s="1176"/>
      <c r="G16" s="142"/>
      <c r="H16" s="148"/>
      <c r="I16" s="148"/>
      <c r="J16" s="148"/>
      <c r="K16" s="148"/>
      <c r="L16" s="97"/>
      <c r="M16" s="148"/>
      <c r="N16" s="1232" t="s">
        <v>486</v>
      </c>
      <c r="O16" s="1232"/>
      <c r="P16" s="1232"/>
      <c r="Q16" s="1232"/>
      <c r="R16" s="1232"/>
      <c r="S16" s="1232"/>
      <c r="T16" s="1232"/>
    </row>
    <row r="17" spans="1:20" s="867" customFormat="1" ht="16.5" hidden="1">
      <c r="A17" s="158"/>
      <c r="B17" s="959" t="s">
        <v>441</v>
      </c>
      <c r="C17" s="959"/>
      <c r="D17" s="959"/>
      <c r="E17" s="959"/>
      <c r="F17" s="959"/>
      <c r="G17" s="866"/>
      <c r="H17" s="866"/>
      <c r="I17" s="866"/>
      <c r="J17" s="866"/>
      <c r="K17" s="866"/>
      <c r="L17" s="866"/>
      <c r="M17" s="866"/>
      <c r="N17" s="987" t="s">
        <v>402</v>
      </c>
      <c r="O17" s="987"/>
      <c r="P17" s="987"/>
      <c r="Q17" s="987"/>
      <c r="R17" s="987"/>
      <c r="S17" s="987"/>
      <c r="T17" s="987"/>
    </row>
    <row r="18" spans="1:20" s="867" customFormat="1" ht="15.75">
      <c r="A18" s="158"/>
      <c r="B18" s="100"/>
      <c r="C18" s="100"/>
      <c r="D18" s="100"/>
      <c r="E18" s="100"/>
      <c r="F18" s="100"/>
      <c r="G18" s="100"/>
      <c r="H18" s="100"/>
      <c r="I18" s="100"/>
      <c r="J18" s="100"/>
      <c r="K18" s="100"/>
      <c r="L18" s="100"/>
      <c r="M18" s="100"/>
      <c r="N18" s="100"/>
      <c r="O18" s="100"/>
      <c r="P18" s="100"/>
      <c r="Q18" s="100"/>
      <c r="R18" s="100"/>
      <c r="S18" s="100"/>
      <c r="T18" s="100"/>
    </row>
    <row r="19" spans="1:20" s="867" customFormat="1" ht="15.75">
      <c r="A19" s="158"/>
      <c r="B19" s="100"/>
      <c r="C19" s="100"/>
      <c r="D19" s="100"/>
      <c r="E19" s="100"/>
      <c r="F19" s="100"/>
      <c r="G19" s="100"/>
      <c r="H19" s="100"/>
      <c r="I19" s="100"/>
      <c r="J19" s="100"/>
      <c r="K19" s="100"/>
      <c r="L19" s="100"/>
      <c r="M19" s="100"/>
      <c r="N19" s="100"/>
      <c r="O19" s="100"/>
      <c r="P19" s="100"/>
      <c r="Q19" s="100"/>
      <c r="R19" s="100"/>
      <c r="S19" s="100"/>
      <c r="T19" s="100"/>
    </row>
    <row r="20" spans="1:20" s="869" customFormat="1" ht="15.75">
      <c r="A20" s="868"/>
      <c r="B20" s="817"/>
      <c r="C20" s="817"/>
      <c r="D20" s="817"/>
      <c r="E20" s="817"/>
      <c r="F20" s="817"/>
      <c r="G20" s="817"/>
      <c r="H20" s="817"/>
      <c r="I20" s="817"/>
      <c r="J20" s="817"/>
      <c r="K20" s="817"/>
      <c r="L20" s="817"/>
      <c r="M20" s="817"/>
      <c r="N20" s="817"/>
      <c r="O20" s="817"/>
      <c r="P20" s="817"/>
      <c r="Q20" s="817"/>
      <c r="R20" s="817"/>
      <c r="S20" s="817"/>
      <c r="T20" s="817"/>
    </row>
    <row r="21" spans="1:20" s="869" customFormat="1" ht="15.75" hidden="1">
      <c r="A21" s="868"/>
      <c r="B21" s="1175" t="s">
        <v>333</v>
      </c>
      <c r="C21" s="1373"/>
      <c r="D21" s="1373"/>
      <c r="E21" s="1373"/>
      <c r="F21" s="1373"/>
      <c r="G21" s="817"/>
      <c r="H21" s="817"/>
      <c r="I21" s="817"/>
      <c r="J21" s="817"/>
      <c r="K21" s="817"/>
      <c r="L21" s="817"/>
      <c r="M21" s="817"/>
      <c r="N21" s="1175" t="s">
        <v>334</v>
      </c>
      <c r="O21" s="1175"/>
      <c r="P21" s="1175"/>
      <c r="Q21" s="1175"/>
      <c r="R21" s="1175"/>
      <c r="S21" s="1175"/>
      <c r="T21" s="1175"/>
    </row>
    <row r="22" s="86" customFormat="1" ht="12.75" hidden="1">
      <c r="A22" s="870" t="s">
        <v>32</v>
      </c>
    </row>
    <row r="23" spans="1:15" s="86" customFormat="1" ht="18" customHeight="1" hidden="1">
      <c r="A23" s="84"/>
      <c r="B23" s="854" t="s">
        <v>464</v>
      </c>
      <c r="C23" s="84"/>
      <c r="D23" s="84"/>
      <c r="E23" s="84"/>
      <c r="F23" s="84"/>
      <c r="G23" s="84"/>
      <c r="H23" s="84"/>
      <c r="I23" s="84"/>
      <c r="J23" s="84"/>
      <c r="K23" s="84"/>
      <c r="L23" s="85"/>
      <c r="M23" s="85"/>
      <c r="N23" s="85"/>
      <c r="O23" s="85"/>
    </row>
    <row r="24" s="86" customFormat="1" ht="12.75" hidden="1">
      <c r="B24" s="854" t="s">
        <v>465</v>
      </c>
    </row>
    <row r="25" s="86" customFormat="1" ht="12.75" hidden="1">
      <c r="B25" s="86" t="s">
        <v>487</v>
      </c>
    </row>
    <row r="27" spans="2:20" ht="15.75">
      <c r="B27" s="1353" t="s">
        <v>368</v>
      </c>
      <c r="C27" s="1353"/>
      <c r="D27" s="1353"/>
      <c r="E27" s="1353"/>
      <c r="F27" s="1353"/>
      <c r="N27" s="1353" t="s">
        <v>334</v>
      </c>
      <c r="O27" s="1353"/>
      <c r="P27" s="1353"/>
      <c r="Q27" s="1353"/>
      <c r="R27" s="1353"/>
      <c r="S27" s="1353"/>
      <c r="T27" s="1353"/>
    </row>
  </sheetData>
  <sheetProtection/>
  <mergeCells count="36">
    <mergeCell ref="B21:F21"/>
    <mergeCell ref="N21:T21"/>
    <mergeCell ref="B27:F27"/>
    <mergeCell ref="N27:T27"/>
    <mergeCell ref="B15:G15"/>
    <mergeCell ref="N15:T15"/>
    <mergeCell ref="B16:F16"/>
    <mergeCell ref="N16:T16"/>
    <mergeCell ref="B17:F17"/>
    <mergeCell ref="N17:T17"/>
    <mergeCell ref="N9:N10"/>
    <mergeCell ref="O9:P9"/>
    <mergeCell ref="Q9:R9"/>
    <mergeCell ref="S9:T9"/>
    <mergeCell ref="A11:B11"/>
    <mergeCell ref="A12:B12"/>
    <mergeCell ref="E8:F8"/>
    <mergeCell ref="G8:L8"/>
    <mergeCell ref="M8:N8"/>
    <mergeCell ref="O8:T8"/>
    <mergeCell ref="E9:E10"/>
    <mergeCell ref="F9:F10"/>
    <mergeCell ref="G9:H9"/>
    <mergeCell ref="I9:J9"/>
    <mergeCell ref="K9:L9"/>
    <mergeCell ref="M9:M10"/>
    <mergeCell ref="A1:D1"/>
    <mergeCell ref="F1:O4"/>
    <mergeCell ref="F5:O5"/>
    <mergeCell ref="A6:B10"/>
    <mergeCell ref="C6:D6"/>
    <mergeCell ref="E6:T6"/>
    <mergeCell ref="C7:C10"/>
    <mergeCell ref="D7:D10"/>
    <mergeCell ref="E7:L7"/>
    <mergeCell ref="M7:T7"/>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27"/>
  <sheetViews>
    <sheetView zoomScalePageLayoutView="0" workbookViewId="0" topLeftCell="A1">
      <selection activeCell="H31" sqref="H31"/>
    </sheetView>
  </sheetViews>
  <sheetFormatPr defaultColWidth="9.00390625" defaultRowHeight="15.75"/>
  <cols>
    <col min="1" max="1" width="3.75390625" style="888" customWidth="1"/>
    <col min="2" max="2" width="21.375" style="872" customWidth="1"/>
    <col min="3" max="3" width="10.75390625" style="872" customWidth="1"/>
    <col min="4" max="4" width="14.25390625" style="872" customWidth="1"/>
    <col min="5" max="5" width="8.375" style="872" customWidth="1"/>
    <col min="6" max="6" width="10.875" style="872" customWidth="1"/>
    <col min="7" max="7" width="8.25390625" style="872" customWidth="1"/>
    <col min="8" max="8" width="11.00390625" style="872" customWidth="1"/>
    <col min="9" max="9" width="9.00390625" style="872" customWidth="1"/>
    <col min="10" max="10" width="8.625" style="872" customWidth="1"/>
    <col min="11" max="12" width="7.50390625" style="872" customWidth="1"/>
    <col min="13" max="16384" width="9.00390625" style="872" customWidth="1"/>
  </cols>
  <sheetData>
    <row r="1" spans="1:12" ht="20.25" customHeight="1">
      <c r="A1" s="1374" t="s">
        <v>488</v>
      </c>
      <c r="B1" s="1374"/>
      <c r="C1" s="1374"/>
      <c r="D1" s="1375" t="s">
        <v>489</v>
      </c>
      <c r="E1" s="1375"/>
      <c r="F1" s="1375"/>
      <c r="G1" s="1375"/>
      <c r="H1" s="1375"/>
      <c r="I1" s="1375"/>
      <c r="J1" s="871" t="s">
        <v>490</v>
      </c>
      <c r="K1" s="871"/>
      <c r="L1" s="871"/>
    </row>
    <row r="2" spans="1:12" ht="18.75" customHeight="1">
      <c r="A2" s="57" t="s">
        <v>269</v>
      </c>
      <c r="B2" s="873"/>
      <c r="C2" s="873"/>
      <c r="D2" s="1376" t="s">
        <v>491</v>
      </c>
      <c r="E2" s="1376"/>
      <c r="F2" s="1376"/>
      <c r="G2" s="1376"/>
      <c r="H2" s="1376"/>
      <c r="I2" s="1376"/>
      <c r="J2" s="1377" t="str">
        <f>'[1]Khai báo'!C4</f>
        <v>Cục THADS tỉnh Long An - 01ĐV.</v>
      </c>
      <c r="K2" s="1377"/>
      <c r="L2" s="1377"/>
    </row>
    <row r="3" spans="1:12" ht="16.5">
      <c r="A3" s="81" t="s">
        <v>270</v>
      </c>
      <c r="B3" s="81"/>
      <c r="C3" s="81"/>
      <c r="D3" s="1378" t="s">
        <v>350</v>
      </c>
      <c r="E3" s="1378"/>
      <c r="F3" s="1378"/>
      <c r="G3" s="1378"/>
      <c r="H3" s="1378"/>
      <c r="I3" s="1378"/>
      <c r="J3" s="874" t="s">
        <v>291</v>
      </c>
      <c r="K3" s="874"/>
      <c r="L3" s="874"/>
    </row>
    <row r="4" spans="1:12" ht="15.75">
      <c r="A4" s="1379" t="s">
        <v>405</v>
      </c>
      <c r="B4" s="1379"/>
      <c r="C4" s="1379"/>
      <c r="D4" s="731"/>
      <c r="E4" s="731"/>
      <c r="J4" s="1380" t="str">
        <f>'[2]Khai báo'!C5</f>
        <v>Tổng Cục Thi hành án dân sự.</v>
      </c>
      <c r="K4" s="1380"/>
      <c r="L4" s="1380"/>
    </row>
    <row r="5" spans="1:13" ht="15.75">
      <c r="A5" s="875"/>
      <c r="B5" s="875"/>
      <c r="C5" s="731"/>
      <c r="D5" s="731"/>
      <c r="E5" s="731"/>
      <c r="J5" s="876" t="s">
        <v>470</v>
      </c>
      <c r="K5" s="877"/>
      <c r="L5" s="877"/>
      <c r="M5" s="877"/>
    </row>
    <row r="6" spans="1:13" s="879" customFormat="1" ht="24.75" customHeight="1">
      <c r="A6" s="1381" t="s">
        <v>60</v>
      </c>
      <c r="B6" s="1382"/>
      <c r="C6" s="1387" t="s">
        <v>492</v>
      </c>
      <c r="D6" s="1387"/>
      <c r="E6" s="1387"/>
      <c r="F6" s="1387"/>
      <c r="G6" s="1387"/>
      <c r="H6" s="1387"/>
      <c r="I6" s="1388" t="s">
        <v>493</v>
      </c>
      <c r="J6" s="1388"/>
      <c r="K6" s="1388"/>
      <c r="L6" s="1388"/>
      <c r="M6" s="878"/>
    </row>
    <row r="7" spans="1:13" s="879" customFormat="1" ht="17.25" customHeight="1">
      <c r="A7" s="1383"/>
      <c r="B7" s="1384"/>
      <c r="C7" s="1389" t="s">
        <v>494</v>
      </c>
      <c r="D7" s="1389"/>
      <c r="E7" s="1390" t="s">
        <v>6</v>
      </c>
      <c r="F7" s="1390"/>
      <c r="G7" s="1390"/>
      <c r="H7" s="1390"/>
      <c r="I7" s="1389" t="s">
        <v>495</v>
      </c>
      <c r="J7" s="1389"/>
      <c r="K7" s="1389" t="s">
        <v>496</v>
      </c>
      <c r="L7" s="1389"/>
      <c r="M7" s="878"/>
    </row>
    <row r="8" spans="1:12" s="879" customFormat="1" ht="33" customHeight="1">
      <c r="A8" s="1383"/>
      <c r="B8" s="1384"/>
      <c r="C8" s="1389"/>
      <c r="D8" s="1389"/>
      <c r="E8" s="1389" t="s">
        <v>497</v>
      </c>
      <c r="F8" s="1389"/>
      <c r="G8" s="1389" t="s">
        <v>498</v>
      </c>
      <c r="H8" s="1389"/>
      <c r="I8" s="1389"/>
      <c r="J8" s="1389"/>
      <c r="K8" s="1389"/>
      <c r="L8" s="1389"/>
    </row>
    <row r="9" spans="1:12" s="879" customFormat="1" ht="21.75" customHeight="1">
      <c r="A9" s="1385"/>
      <c r="B9" s="1386"/>
      <c r="C9" s="881" t="s">
        <v>499</v>
      </c>
      <c r="D9" s="880" t="s">
        <v>10</v>
      </c>
      <c r="E9" s="880" t="s">
        <v>2</v>
      </c>
      <c r="F9" s="880" t="s">
        <v>500</v>
      </c>
      <c r="G9" s="880" t="s">
        <v>2</v>
      </c>
      <c r="H9" s="880" t="s">
        <v>500</v>
      </c>
      <c r="I9" s="880" t="s">
        <v>2</v>
      </c>
      <c r="J9" s="880" t="s">
        <v>500</v>
      </c>
      <c r="K9" s="880" t="s">
        <v>2</v>
      </c>
      <c r="L9" s="880" t="s">
        <v>500</v>
      </c>
    </row>
    <row r="10" spans="1:12" s="883" customFormat="1" ht="15.75">
      <c r="A10" s="1391" t="s">
        <v>5</v>
      </c>
      <c r="B10" s="1392"/>
      <c r="C10" s="882">
        <v>1</v>
      </c>
      <c r="D10" s="882">
        <v>2</v>
      </c>
      <c r="E10" s="882">
        <v>3</v>
      </c>
      <c r="F10" s="882">
        <v>4</v>
      </c>
      <c r="G10" s="882">
        <v>5</v>
      </c>
      <c r="H10" s="882">
        <v>6</v>
      </c>
      <c r="I10" s="882">
        <v>7</v>
      </c>
      <c r="J10" s="882">
        <v>8</v>
      </c>
      <c r="K10" s="882">
        <v>9</v>
      </c>
      <c r="L10" s="882">
        <v>10</v>
      </c>
    </row>
    <row r="11" spans="1:12" s="883" customFormat="1" ht="15.75">
      <c r="A11" s="1391" t="s">
        <v>25</v>
      </c>
      <c r="B11" s="1392"/>
      <c r="C11" s="884">
        <f>C12</f>
        <v>0</v>
      </c>
      <c r="D11" s="884">
        <f aca="true" t="shared" si="0" ref="D11:L11">D12</f>
        <v>0</v>
      </c>
      <c r="E11" s="884">
        <f t="shared" si="0"/>
        <v>0</v>
      </c>
      <c r="F11" s="884">
        <f t="shared" si="0"/>
        <v>0</v>
      </c>
      <c r="G11" s="884">
        <f t="shared" si="0"/>
        <v>0</v>
      </c>
      <c r="H11" s="884">
        <f t="shared" si="0"/>
        <v>0</v>
      </c>
      <c r="I11" s="884">
        <f t="shared" si="0"/>
        <v>0</v>
      </c>
      <c r="J11" s="884">
        <f t="shared" si="0"/>
        <v>0</v>
      </c>
      <c r="K11" s="884">
        <f t="shared" si="0"/>
        <v>0</v>
      </c>
      <c r="L11" s="884">
        <f t="shared" si="0"/>
        <v>0</v>
      </c>
    </row>
    <row r="12" spans="1:12" ht="19.5" customHeight="1">
      <c r="A12" s="885" t="s">
        <v>0</v>
      </c>
      <c r="B12" s="886" t="s">
        <v>83</v>
      </c>
      <c r="C12" s="887">
        <v>0</v>
      </c>
      <c r="D12" s="887">
        <v>0</v>
      </c>
      <c r="E12" s="887">
        <v>0</v>
      </c>
      <c r="F12" s="887">
        <v>0</v>
      </c>
      <c r="G12" s="887">
        <v>0</v>
      </c>
      <c r="H12" s="887">
        <v>0</v>
      </c>
      <c r="I12" s="887">
        <v>0</v>
      </c>
      <c r="J12" s="887">
        <v>0</v>
      </c>
      <c r="K12" s="887">
        <v>0</v>
      </c>
      <c r="L12" s="887">
        <v>0</v>
      </c>
    </row>
    <row r="13" ht="9.75" customHeight="1"/>
    <row r="14" spans="2:12" s="865" customFormat="1" ht="15.75" customHeight="1">
      <c r="B14" s="1393" t="str">
        <f>'Khai báo'!C7</f>
        <v>Long An, ngày  29  tháng  06  năm 2018</v>
      </c>
      <c r="C14" s="1393"/>
      <c r="D14" s="1393"/>
      <c r="E14" s="889"/>
      <c r="F14" s="890"/>
      <c r="G14" s="890"/>
      <c r="H14" s="1394" t="str">
        <f>B14</f>
        <v>Long An, ngày  29  tháng  06  năm 2018</v>
      </c>
      <c r="I14" s="1394"/>
      <c r="J14" s="1394"/>
      <c r="K14" s="1394"/>
      <c r="L14" s="1394"/>
    </row>
    <row r="15" spans="2:12" s="845" customFormat="1" ht="19.5" customHeight="1">
      <c r="B15" s="1395" t="s">
        <v>501</v>
      </c>
      <c r="C15" s="1395"/>
      <c r="D15" s="1395"/>
      <c r="E15" s="892"/>
      <c r="F15" s="893"/>
      <c r="G15" s="893"/>
      <c r="H15" s="1396" t="s">
        <v>505</v>
      </c>
      <c r="I15" s="1396"/>
      <c r="J15" s="1396"/>
      <c r="K15" s="1396"/>
      <c r="L15" s="1396"/>
    </row>
    <row r="16" spans="1:13" s="849" customFormat="1" ht="15" customHeight="1" hidden="1">
      <c r="A16" s="843"/>
      <c r="B16" s="1397" t="s">
        <v>441</v>
      </c>
      <c r="C16" s="1397"/>
      <c r="D16" s="1397"/>
      <c r="E16" s="894"/>
      <c r="F16" s="895"/>
      <c r="G16" s="895"/>
      <c r="H16" s="1397" t="s">
        <v>402</v>
      </c>
      <c r="I16" s="1397"/>
      <c r="J16" s="1397"/>
      <c r="K16" s="1397"/>
      <c r="L16" s="1397"/>
      <c r="M16" s="896"/>
    </row>
    <row r="17" spans="2:12" s="845" customFormat="1" ht="15" customHeight="1">
      <c r="B17" s="891"/>
      <c r="C17" s="891"/>
      <c r="D17" s="892"/>
      <c r="E17" s="892"/>
      <c r="F17" s="893"/>
      <c r="G17" s="893"/>
      <c r="H17" s="897"/>
      <c r="I17" s="897"/>
      <c r="J17" s="897"/>
      <c r="K17" s="897"/>
      <c r="L17" s="897"/>
    </row>
    <row r="18" spans="2:12" s="845" customFormat="1" ht="15" customHeight="1">
      <c r="B18" s="891"/>
      <c r="C18" s="891"/>
      <c r="D18" s="892"/>
      <c r="E18" s="892"/>
      <c r="F18" s="893"/>
      <c r="G18" s="893"/>
      <c r="H18" s="897"/>
      <c r="I18" s="897"/>
      <c r="J18" s="897"/>
      <c r="K18" s="897"/>
      <c r="L18" s="897"/>
    </row>
    <row r="19" spans="2:12" ht="16.5">
      <c r="B19" s="898"/>
      <c r="C19" s="898"/>
      <c r="D19" s="898"/>
      <c r="E19" s="898"/>
      <c r="F19" s="898"/>
      <c r="G19" s="898"/>
      <c r="H19" s="898"/>
      <c r="I19" s="898"/>
      <c r="J19" s="898"/>
      <c r="K19" s="898"/>
      <c r="L19" s="898"/>
    </row>
    <row r="21" spans="2:12" ht="15.75" hidden="1">
      <c r="B21" s="1398" t="s">
        <v>333</v>
      </c>
      <c r="C21" s="1398"/>
      <c r="D21" s="1398"/>
      <c r="H21" s="1398" t="s">
        <v>334</v>
      </c>
      <c r="I21" s="1398"/>
      <c r="J21" s="1398"/>
      <c r="K21" s="1398"/>
      <c r="L21" s="1398"/>
    </row>
    <row r="22" s="86" customFormat="1" ht="12.75" hidden="1">
      <c r="A22" s="870" t="s">
        <v>32</v>
      </c>
    </row>
    <row r="23" spans="1:15" s="86" customFormat="1" ht="15" customHeight="1" hidden="1">
      <c r="A23" s="84"/>
      <c r="B23" s="1399" t="s">
        <v>502</v>
      </c>
      <c r="C23" s="1399"/>
      <c r="D23" s="1399"/>
      <c r="E23" s="1399"/>
      <c r="F23" s="1399"/>
      <c r="G23" s="1399"/>
      <c r="H23" s="1399"/>
      <c r="I23" s="1399"/>
      <c r="J23" s="1399"/>
      <c r="K23" s="84"/>
      <c r="L23" s="85"/>
      <c r="M23" s="85"/>
      <c r="N23" s="85"/>
      <c r="O23" s="85"/>
    </row>
    <row r="24" s="86" customFormat="1" ht="12.75" hidden="1">
      <c r="B24" s="86" t="s">
        <v>503</v>
      </c>
    </row>
    <row r="25" ht="15.75" hidden="1">
      <c r="B25" s="87" t="s">
        <v>504</v>
      </c>
    </row>
    <row r="27" spans="2:12" ht="15.75">
      <c r="B27" s="1398" t="s">
        <v>368</v>
      </c>
      <c r="C27" s="1398"/>
      <c r="D27" s="1398"/>
      <c r="H27" s="1398" t="s">
        <v>334</v>
      </c>
      <c r="I27" s="1398"/>
      <c r="J27" s="1398"/>
      <c r="K27" s="1398"/>
      <c r="L27" s="1398"/>
    </row>
  </sheetData>
  <sheetProtection/>
  <mergeCells count="29">
    <mergeCell ref="B16:D16"/>
    <mergeCell ref="H16:L16"/>
    <mergeCell ref="B21:D21"/>
    <mergeCell ref="H21:L21"/>
    <mergeCell ref="B23:J23"/>
    <mergeCell ref="H27:L27"/>
    <mergeCell ref="B27:D27"/>
    <mergeCell ref="A10:B10"/>
    <mergeCell ref="A11:B11"/>
    <mergeCell ref="B14:D14"/>
    <mergeCell ref="H14:L14"/>
    <mergeCell ref="B15:D15"/>
    <mergeCell ref="H15:L15"/>
    <mergeCell ref="A6:B9"/>
    <mergeCell ref="C6:H6"/>
    <mergeCell ref="I6:L6"/>
    <mergeCell ref="C7:D8"/>
    <mergeCell ref="E7:H7"/>
    <mergeCell ref="I7:J8"/>
    <mergeCell ref="K7:L8"/>
    <mergeCell ref="E8:F8"/>
    <mergeCell ref="G8:H8"/>
    <mergeCell ref="A1:C1"/>
    <mergeCell ref="D1:I1"/>
    <mergeCell ref="D2:I2"/>
    <mergeCell ref="J2:L2"/>
    <mergeCell ref="D3:I3"/>
    <mergeCell ref="A4:C4"/>
    <mergeCell ref="J4:L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HN64"/>
  <sheetViews>
    <sheetView zoomScale="90" zoomScaleNormal="90" zoomScalePageLayoutView="0" workbookViewId="0" topLeftCell="B4">
      <pane xSplit="1" ySplit="6" topLeftCell="C16" activePane="bottomRight" state="frozen"/>
      <selection pane="topLeft" activeCell="B4" sqref="B4"/>
      <selection pane="topRight" activeCell="C4" sqref="C4"/>
      <selection pane="bottomLeft" activeCell="B10" sqref="B10"/>
      <selection pane="bottomRight" activeCell="F18" sqref="F18:N25"/>
    </sheetView>
  </sheetViews>
  <sheetFormatPr defaultColWidth="9.00390625" defaultRowHeight="15.75"/>
  <cols>
    <col min="1" max="1" width="4.125" style="139" customWidth="1"/>
    <col min="2" max="2" width="22.25390625" style="139" customWidth="1"/>
    <col min="3" max="3" width="11.875" style="139" customWidth="1"/>
    <col min="4" max="4" width="9.625" style="139" customWidth="1"/>
    <col min="5" max="5" width="9.50390625" style="139" customWidth="1"/>
    <col min="6" max="6" width="9.125" style="139" customWidth="1"/>
    <col min="7" max="7" width="8.375" style="139" customWidth="1"/>
    <col min="8" max="11" width="7.75390625" style="139" customWidth="1"/>
    <col min="12" max="12" width="9.00390625" style="139" customWidth="1"/>
    <col min="13" max="13" width="9.50390625" style="139" customWidth="1"/>
    <col min="14" max="14" width="8.75390625" style="139" customWidth="1"/>
    <col min="15" max="15" width="9.00390625" style="139" customWidth="1"/>
    <col min="16" max="16" width="9.25390625" style="139" customWidth="1"/>
    <col min="17" max="16384" width="9.00390625" style="139" customWidth="1"/>
  </cols>
  <sheetData>
    <row r="1" spans="1:14" ht="19.5" customHeight="1">
      <c r="A1" s="955" t="s">
        <v>18</v>
      </c>
      <c r="B1" s="955"/>
      <c r="C1" s="138"/>
      <c r="D1" s="956" t="s">
        <v>69</v>
      </c>
      <c r="E1" s="956"/>
      <c r="F1" s="956"/>
      <c r="G1" s="956"/>
      <c r="H1" s="956"/>
      <c r="I1" s="956"/>
      <c r="J1" s="956"/>
      <c r="K1" s="956"/>
      <c r="L1" s="955" t="s">
        <v>290</v>
      </c>
      <c r="M1" s="955"/>
      <c r="N1" s="955"/>
    </row>
    <row r="2" spans="1:16" ht="16.5" customHeight="1">
      <c r="A2" s="138" t="s">
        <v>269</v>
      </c>
      <c r="B2" s="138"/>
      <c r="C2" s="138"/>
      <c r="D2" s="956" t="s">
        <v>85</v>
      </c>
      <c r="E2" s="956"/>
      <c r="F2" s="956"/>
      <c r="G2" s="956"/>
      <c r="H2" s="956"/>
      <c r="I2" s="956"/>
      <c r="J2" s="956"/>
      <c r="K2" s="956"/>
      <c r="L2" s="957" t="str">
        <f>'Khai báo'!C4</f>
        <v>Cục THADS tỉnh Long An - 01ĐV.</v>
      </c>
      <c r="M2" s="957"/>
      <c r="N2" s="957"/>
      <c r="P2" s="140"/>
    </row>
    <row r="3" spans="1:16" ht="16.5" customHeight="1">
      <c r="A3" s="138" t="s">
        <v>270</v>
      </c>
      <c r="B3" s="138"/>
      <c r="C3" s="97"/>
      <c r="D3" s="959" t="str">
        <f>'Khai báo'!C3</f>
        <v>09 Tháng / Năm 2018</v>
      </c>
      <c r="E3" s="959"/>
      <c r="F3" s="959"/>
      <c r="G3" s="959"/>
      <c r="H3" s="959"/>
      <c r="I3" s="959"/>
      <c r="J3" s="959"/>
      <c r="K3" s="959"/>
      <c r="L3" s="955" t="s">
        <v>299</v>
      </c>
      <c r="M3" s="955"/>
      <c r="N3" s="955"/>
      <c r="P3" s="161"/>
    </row>
    <row r="4" spans="1:211" ht="16.5" customHeight="1">
      <c r="A4" s="103" t="s">
        <v>86</v>
      </c>
      <c r="B4" s="103"/>
      <c r="C4" s="100"/>
      <c r="D4" s="109"/>
      <c r="E4" s="109"/>
      <c r="F4" s="100"/>
      <c r="G4" s="162"/>
      <c r="H4" s="162"/>
      <c r="I4" s="162"/>
      <c r="J4" s="100"/>
      <c r="K4" s="109"/>
      <c r="L4" s="957" t="str">
        <f>'Khai báo'!C5</f>
        <v>Tổng Cục Thi hành án dân sự.</v>
      </c>
      <c r="M4" s="957"/>
      <c r="N4" s="957"/>
      <c r="P4" s="163" t="s">
        <v>329</v>
      </c>
      <c r="AC4" s="164" t="s">
        <v>340</v>
      </c>
      <c r="AP4" s="164" t="s">
        <v>341</v>
      </c>
      <c r="BC4" s="164" t="s">
        <v>342</v>
      </c>
      <c r="BP4" s="164" t="s">
        <v>351</v>
      </c>
      <c r="CC4" s="164" t="s">
        <v>353</v>
      </c>
      <c r="CP4" s="164" t="s">
        <v>343</v>
      </c>
      <c r="DC4" s="164" t="s">
        <v>344</v>
      </c>
      <c r="DP4" s="164" t="s">
        <v>355</v>
      </c>
      <c r="EC4" s="164" t="s">
        <v>357</v>
      </c>
      <c r="EP4" s="164" t="s">
        <v>359</v>
      </c>
      <c r="FC4" s="164" t="s">
        <v>362</v>
      </c>
      <c r="FP4" s="164"/>
      <c r="GC4" s="100" t="s">
        <v>312</v>
      </c>
      <c r="GP4" s="164" t="s">
        <v>313</v>
      </c>
      <c r="HC4" s="164" t="s">
        <v>314</v>
      </c>
    </row>
    <row r="5" spans="1:222" ht="16.5" customHeight="1">
      <c r="A5" s="97"/>
      <c r="B5" s="100"/>
      <c r="C5" s="595">
        <f>C11-C14-C15-C16</f>
        <v>0</v>
      </c>
      <c r="D5" s="595">
        <f aca="true" t="shared" si="0" ref="D5:K5">D11-D14-D15-D16</f>
        <v>0</v>
      </c>
      <c r="E5" s="595">
        <f t="shared" si="0"/>
        <v>0</v>
      </c>
      <c r="F5" s="595">
        <f t="shared" si="0"/>
        <v>0</v>
      </c>
      <c r="G5" s="595">
        <f t="shared" si="0"/>
        <v>0</v>
      </c>
      <c r="H5" s="595">
        <f t="shared" si="0"/>
        <v>0</v>
      </c>
      <c r="I5" s="595">
        <f t="shared" si="0"/>
        <v>0</v>
      </c>
      <c r="J5" s="595">
        <f t="shared" si="0"/>
        <v>0</v>
      </c>
      <c r="K5" s="595">
        <f t="shared" si="0"/>
        <v>0</v>
      </c>
      <c r="L5" s="958" t="s">
        <v>8</v>
      </c>
      <c r="M5" s="958"/>
      <c r="N5" s="958"/>
      <c r="P5" s="593">
        <f>P11-P14-P15-P16</f>
        <v>0</v>
      </c>
      <c r="Q5" s="593">
        <f aca="true" t="shared" si="1" ref="Q5:CB5">Q11-Q14-Q15-Q16</f>
        <v>0</v>
      </c>
      <c r="R5" s="593">
        <f t="shared" si="1"/>
        <v>0</v>
      </c>
      <c r="S5" s="593">
        <f t="shared" si="1"/>
        <v>0</v>
      </c>
      <c r="T5" s="593">
        <f t="shared" si="1"/>
        <v>0</v>
      </c>
      <c r="U5" s="593">
        <f t="shared" si="1"/>
        <v>0</v>
      </c>
      <c r="V5" s="593">
        <f t="shared" si="1"/>
        <v>0</v>
      </c>
      <c r="W5" s="593">
        <f t="shared" si="1"/>
        <v>0</v>
      </c>
      <c r="X5" s="593">
        <f t="shared" si="1"/>
        <v>0</v>
      </c>
      <c r="Y5" s="593">
        <f t="shared" si="1"/>
        <v>0</v>
      </c>
      <c r="Z5" s="593">
        <f t="shared" si="1"/>
        <v>0</v>
      </c>
      <c r="AA5" s="593">
        <f t="shared" si="1"/>
        <v>0</v>
      </c>
      <c r="AB5" s="593">
        <f t="shared" si="1"/>
        <v>0</v>
      </c>
      <c r="AC5" s="593">
        <f t="shared" si="1"/>
        <v>0</v>
      </c>
      <c r="AD5" s="593">
        <f t="shared" si="1"/>
        <v>0</v>
      </c>
      <c r="AE5" s="593">
        <f t="shared" si="1"/>
        <v>0</v>
      </c>
      <c r="AF5" s="593">
        <f t="shared" si="1"/>
        <v>0</v>
      </c>
      <c r="AG5" s="593">
        <f t="shared" si="1"/>
        <v>0</v>
      </c>
      <c r="AH5" s="593">
        <f t="shared" si="1"/>
        <v>0</v>
      </c>
      <c r="AI5" s="593">
        <f t="shared" si="1"/>
        <v>0</v>
      </c>
      <c r="AJ5" s="593">
        <f t="shared" si="1"/>
        <v>0</v>
      </c>
      <c r="AK5" s="593">
        <f t="shared" si="1"/>
        <v>0</v>
      </c>
      <c r="AL5" s="593">
        <f t="shared" si="1"/>
        <v>0</v>
      </c>
      <c r="AM5" s="593">
        <f t="shared" si="1"/>
        <v>0</v>
      </c>
      <c r="AN5" s="593">
        <f t="shared" si="1"/>
        <v>0</v>
      </c>
      <c r="AO5" s="593">
        <f t="shared" si="1"/>
        <v>0</v>
      </c>
      <c r="AP5" s="593">
        <f t="shared" si="1"/>
        <v>0</v>
      </c>
      <c r="AQ5" s="593">
        <f t="shared" si="1"/>
        <v>0</v>
      </c>
      <c r="AR5" s="593">
        <f t="shared" si="1"/>
        <v>0</v>
      </c>
      <c r="AS5" s="593">
        <f t="shared" si="1"/>
        <v>0</v>
      </c>
      <c r="AT5" s="593">
        <f t="shared" si="1"/>
        <v>0</v>
      </c>
      <c r="AU5" s="593">
        <f t="shared" si="1"/>
        <v>0</v>
      </c>
      <c r="AV5" s="593">
        <f t="shared" si="1"/>
        <v>0</v>
      </c>
      <c r="AW5" s="593">
        <f t="shared" si="1"/>
        <v>0</v>
      </c>
      <c r="AX5" s="593">
        <f t="shared" si="1"/>
        <v>0</v>
      </c>
      <c r="AY5" s="593">
        <f t="shared" si="1"/>
        <v>0</v>
      </c>
      <c r="AZ5" s="593">
        <f t="shared" si="1"/>
        <v>0</v>
      </c>
      <c r="BA5" s="593">
        <f t="shared" si="1"/>
        <v>0</v>
      </c>
      <c r="BB5" s="593">
        <f t="shared" si="1"/>
        <v>0</v>
      </c>
      <c r="BC5" s="593">
        <f t="shared" si="1"/>
        <v>0</v>
      </c>
      <c r="BD5" s="593">
        <f t="shared" si="1"/>
        <v>0</v>
      </c>
      <c r="BE5" s="593">
        <f t="shared" si="1"/>
        <v>0</v>
      </c>
      <c r="BF5" s="593">
        <f t="shared" si="1"/>
        <v>0</v>
      </c>
      <c r="BG5" s="593">
        <f t="shared" si="1"/>
        <v>0</v>
      </c>
      <c r="BH5" s="593">
        <f t="shared" si="1"/>
        <v>0</v>
      </c>
      <c r="BI5" s="593">
        <f t="shared" si="1"/>
        <v>0</v>
      </c>
      <c r="BJ5" s="593">
        <f t="shared" si="1"/>
        <v>0</v>
      </c>
      <c r="BK5" s="593">
        <f t="shared" si="1"/>
        <v>0</v>
      </c>
      <c r="BL5" s="593">
        <f t="shared" si="1"/>
        <v>0</v>
      </c>
      <c r="BM5" s="593">
        <f t="shared" si="1"/>
        <v>0</v>
      </c>
      <c r="BN5" s="593">
        <f t="shared" si="1"/>
        <v>0</v>
      </c>
      <c r="BO5" s="593">
        <f t="shared" si="1"/>
        <v>0</v>
      </c>
      <c r="BP5" s="593">
        <f t="shared" si="1"/>
        <v>0</v>
      </c>
      <c r="BQ5" s="593">
        <f t="shared" si="1"/>
        <v>0</v>
      </c>
      <c r="BR5" s="593">
        <f t="shared" si="1"/>
        <v>0</v>
      </c>
      <c r="BS5" s="593">
        <f t="shared" si="1"/>
        <v>0</v>
      </c>
      <c r="BT5" s="593">
        <f t="shared" si="1"/>
        <v>0</v>
      </c>
      <c r="BU5" s="593">
        <f t="shared" si="1"/>
        <v>0</v>
      </c>
      <c r="BV5" s="593">
        <f t="shared" si="1"/>
        <v>0</v>
      </c>
      <c r="BW5" s="593">
        <f t="shared" si="1"/>
        <v>0</v>
      </c>
      <c r="BX5" s="593">
        <f t="shared" si="1"/>
        <v>0</v>
      </c>
      <c r="BY5" s="593">
        <f t="shared" si="1"/>
        <v>0</v>
      </c>
      <c r="BZ5" s="593">
        <f t="shared" si="1"/>
        <v>0</v>
      </c>
      <c r="CA5" s="593">
        <f t="shared" si="1"/>
        <v>0</v>
      </c>
      <c r="CB5" s="593">
        <f t="shared" si="1"/>
        <v>0</v>
      </c>
      <c r="CC5" s="593">
        <f aca="true" t="shared" si="2" ref="CC5:EN5">CC11-CC14-CC15-CC16</f>
        <v>0</v>
      </c>
      <c r="CD5" s="593">
        <f t="shared" si="2"/>
        <v>0</v>
      </c>
      <c r="CE5" s="593">
        <f t="shared" si="2"/>
        <v>0</v>
      </c>
      <c r="CF5" s="593">
        <f t="shared" si="2"/>
        <v>0</v>
      </c>
      <c r="CG5" s="593">
        <f t="shared" si="2"/>
        <v>0</v>
      </c>
      <c r="CH5" s="593">
        <f t="shared" si="2"/>
        <v>0</v>
      </c>
      <c r="CI5" s="593">
        <f t="shared" si="2"/>
        <v>0</v>
      </c>
      <c r="CJ5" s="593">
        <f t="shared" si="2"/>
        <v>0</v>
      </c>
      <c r="CK5" s="593">
        <f t="shared" si="2"/>
        <v>0</v>
      </c>
      <c r="CL5" s="593">
        <f t="shared" si="2"/>
        <v>0</v>
      </c>
      <c r="CM5" s="593">
        <f t="shared" si="2"/>
        <v>0</v>
      </c>
      <c r="CN5" s="593">
        <f t="shared" si="2"/>
        <v>0</v>
      </c>
      <c r="CO5" s="593">
        <f t="shared" si="2"/>
        <v>0</v>
      </c>
      <c r="CP5" s="593">
        <f t="shared" si="2"/>
        <v>0</v>
      </c>
      <c r="CQ5" s="593">
        <f t="shared" si="2"/>
        <v>0</v>
      </c>
      <c r="CR5" s="593">
        <f t="shared" si="2"/>
        <v>0</v>
      </c>
      <c r="CS5" s="593">
        <f t="shared" si="2"/>
        <v>0</v>
      </c>
      <c r="CT5" s="593">
        <f t="shared" si="2"/>
        <v>0</v>
      </c>
      <c r="CU5" s="593">
        <f t="shared" si="2"/>
        <v>0</v>
      </c>
      <c r="CV5" s="593">
        <f t="shared" si="2"/>
        <v>0</v>
      </c>
      <c r="CW5" s="593">
        <f t="shared" si="2"/>
        <v>0</v>
      </c>
      <c r="CX5" s="593">
        <f t="shared" si="2"/>
        <v>0</v>
      </c>
      <c r="CY5" s="593">
        <f t="shared" si="2"/>
        <v>0</v>
      </c>
      <c r="CZ5" s="593">
        <f t="shared" si="2"/>
        <v>0</v>
      </c>
      <c r="DA5" s="593">
        <f t="shared" si="2"/>
        <v>0</v>
      </c>
      <c r="DB5" s="593">
        <f t="shared" si="2"/>
        <v>0</v>
      </c>
      <c r="DC5" s="593">
        <f t="shared" si="2"/>
        <v>0</v>
      </c>
      <c r="DD5" s="593">
        <f t="shared" si="2"/>
        <v>0</v>
      </c>
      <c r="DE5" s="593">
        <f t="shared" si="2"/>
        <v>0</v>
      </c>
      <c r="DF5" s="593">
        <f t="shared" si="2"/>
        <v>0</v>
      </c>
      <c r="DG5" s="593">
        <f t="shared" si="2"/>
        <v>0</v>
      </c>
      <c r="DH5" s="593">
        <f t="shared" si="2"/>
        <v>0</v>
      </c>
      <c r="DI5" s="593">
        <f t="shared" si="2"/>
        <v>0</v>
      </c>
      <c r="DJ5" s="593">
        <f t="shared" si="2"/>
        <v>0</v>
      </c>
      <c r="DK5" s="593">
        <f t="shared" si="2"/>
        <v>0</v>
      </c>
      <c r="DL5" s="593">
        <f t="shared" si="2"/>
        <v>0</v>
      </c>
      <c r="DM5" s="593">
        <f t="shared" si="2"/>
        <v>0</v>
      </c>
      <c r="DN5" s="593">
        <f t="shared" si="2"/>
        <v>0</v>
      </c>
      <c r="DO5" s="593">
        <f t="shared" si="2"/>
        <v>0</v>
      </c>
      <c r="DP5" s="593">
        <f t="shared" si="2"/>
        <v>0</v>
      </c>
      <c r="DQ5" s="593">
        <f t="shared" si="2"/>
        <v>0</v>
      </c>
      <c r="DR5" s="593">
        <f t="shared" si="2"/>
        <v>0</v>
      </c>
      <c r="DS5" s="593">
        <f t="shared" si="2"/>
        <v>0</v>
      </c>
      <c r="DT5" s="593">
        <f t="shared" si="2"/>
        <v>0</v>
      </c>
      <c r="DU5" s="593">
        <f t="shared" si="2"/>
        <v>0</v>
      </c>
      <c r="DV5" s="593">
        <f t="shared" si="2"/>
        <v>0</v>
      </c>
      <c r="DW5" s="593">
        <f t="shared" si="2"/>
        <v>0</v>
      </c>
      <c r="DX5" s="593">
        <f t="shared" si="2"/>
        <v>0</v>
      </c>
      <c r="DY5" s="593">
        <f t="shared" si="2"/>
        <v>0</v>
      </c>
      <c r="DZ5" s="593">
        <f t="shared" si="2"/>
        <v>0</v>
      </c>
      <c r="EA5" s="593">
        <f t="shared" si="2"/>
        <v>0</v>
      </c>
      <c r="EB5" s="593">
        <f t="shared" si="2"/>
        <v>0</v>
      </c>
      <c r="EC5" s="593">
        <f t="shared" si="2"/>
        <v>0</v>
      </c>
      <c r="ED5" s="593">
        <f t="shared" si="2"/>
        <v>0</v>
      </c>
      <c r="EE5" s="593">
        <f t="shared" si="2"/>
        <v>0</v>
      </c>
      <c r="EF5" s="593">
        <f t="shared" si="2"/>
        <v>0</v>
      </c>
      <c r="EG5" s="593">
        <f t="shared" si="2"/>
        <v>0</v>
      </c>
      <c r="EH5" s="593">
        <f t="shared" si="2"/>
        <v>0</v>
      </c>
      <c r="EI5" s="593">
        <f t="shared" si="2"/>
        <v>0</v>
      </c>
      <c r="EJ5" s="593">
        <f t="shared" si="2"/>
        <v>0</v>
      </c>
      <c r="EK5" s="593">
        <f t="shared" si="2"/>
        <v>0</v>
      </c>
      <c r="EL5" s="593">
        <f t="shared" si="2"/>
        <v>0</v>
      </c>
      <c r="EM5" s="593">
        <f t="shared" si="2"/>
        <v>0</v>
      </c>
      <c r="EN5" s="593">
        <f t="shared" si="2"/>
        <v>0</v>
      </c>
      <c r="EO5" s="593">
        <f aca="true" t="shared" si="3" ref="EO5:GZ5">EO11-EO14-EO15-EO16</f>
        <v>0</v>
      </c>
      <c r="EP5" s="593">
        <f t="shared" si="3"/>
        <v>0</v>
      </c>
      <c r="EQ5" s="593">
        <f t="shared" si="3"/>
        <v>0</v>
      </c>
      <c r="ER5" s="593">
        <f t="shared" si="3"/>
        <v>0</v>
      </c>
      <c r="ES5" s="593">
        <f t="shared" si="3"/>
        <v>0</v>
      </c>
      <c r="ET5" s="593">
        <f t="shared" si="3"/>
        <v>0</v>
      </c>
      <c r="EU5" s="593">
        <f t="shared" si="3"/>
        <v>0</v>
      </c>
      <c r="EV5" s="593">
        <f t="shared" si="3"/>
        <v>0</v>
      </c>
      <c r="EW5" s="593">
        <f t="shared" si="3"/>
        <v>0</v>
      </c>
      <c r="EX5" s="593">
        <f t="shared" si="3"/>
        <v>0</v>
      </c>
      <c r="EY5" s="593">
        <f t="shared" si="3"/>
        <v>0</v>
      </c>
      <c r="EZ5" s="593">
        <f t="shared" si="3"/>
        <v>0</v>
      </c>
      <c r="FA5" s="593">
        <f t="shared" si="3"/>
        <v>0</v>
      </c>
      <c r="FB5" s="593">
        <f t="shared" si="3"/>
        <v>0</v>
      </c>
      <c r="FC5" s="593">
        <f t="shared" si="3"/>
        <v>0</v>
      </c>
      <c r="FD5" s="593">
        <f t="shared" si="3"/>
        <v>0</v>
      </c>
      <c r="FE5" s="593">
        <f t="shared" si="3"/>
        <v>0</v>
      </c>
      <c r="FF5" s="593">
        <f t="shared" si="3"/>
        <v>0</v>
      </c>
      <c r="FG5" s="593">
        <f t="shared" si="3"/>
        <v>0</v>
      </c>
      <c r="FH5" s="593">
        <f t="shared" si="3"/>
        <v>0</v>
      </c>
      <c r="FI5" s="593">
        <f t="shared" si="3"/>
        <v>0</v>
      </c>
      <c r="FJ5" s="593">
        <f t="shared" si="3"/>
        <v>0</v>
      </c>
      <c r="FK5" s="593">
        <f t="shared" si="3"/>
        <v>0</v>
      </c>
      <c r="FL5" s="593">
        <f t="shared" si="3"/>
        <v>0</v>
      </c>
      <c r="FM5" s="593">
        <f t="shared" si="3"/>
        <v>0</v>
      </c>
      <c r="FN5" s="593">
        <f t="shared" si="3"/>
        <v>0</v>
      </c>
      <c r="FO5" s="593">
        <f t="shared" si="3"/>
        <v>0</v>
      </c>
      <c r="FP5" s="593">
        <f t="shared" si="3"/>
        <v>0</v>
      </c>
      <c r="FQ5" s="593">
        <f t="shared" si="3"/>
        <v>0</v>
      </c>
      <c r="FR5" s="593">
        <f t="shared" si="3"/>
        <v>0</v>
      </c>
      <c r="FS5" s="593">
        <f t="shared" si="3"/>
        <v>0</v>
      </c>
      <c r="FT5" s="593">
        <f t="shared" si="3"/>
        <v>0</v>
      </c>
      <c r="FU5" s="593">
        <f t="shared" si="3"/>
        <v>0</v>
      </c>
      <c r="FV5" s="593">
        <f t="shared" si="3"/>
        <v>0</v>
      </c>
      <c r="FW5" s="593">
        <f t="shared" si="3"/>
        <v>0</v>
      </c>
      <c r="FX5" s="593">
        <f t="shared" si="3"/>
        <v>0</v>
      </c>
      <c r="FY5" s="593">
        <f t="shared" si="3"/>
        <v>0</v>
      </c>
      <c r="FZ5" s="593">
        <f t="shared" si="3"/>
        <v>0</v>
      </c>
      <c r="GA5" s="593">
        <f t="shared" si="3"/>
        <v>0</v>
      </c>
      <c r="GB5" s="593">
        <f t="shared" si="3"/>
        <v>0</v>
      </c>
      <c r="GC5" s="593">
        <f t="shared" si="3"/>
        <v>0</v>
      </c>
      <c r="GD5" s="593">
        <f t="shared" si="3"/>
        <v>0</v>
      </c>
      <c r="GE5" s="593">
        <f t="shared" si="3"/>
        <v>0</v>
      </c>
      <c r="GF5" s="593">
        <f t="shared" si="3"/>
        <v>0</v>
      </c>
      <c r="GG5" s="593">
        <f t="shared" si="3"/>
        <v>0</v>
      </c>
      <c r="GH5" s="593">
        <f t="shared" si="3"/>
        <v>0</v>
      </c>
      <c r="GI5" s="593">
        <f t="shared" si="3"/>
        <v>0</v>
      </c>
      <c r="GJ5" s="593">
        <f t="shared" si="3"/>
        <v>0</v>
      </c>
      <c r="GK5" s="593">
        <f t="shared" si="3"/>
        <v>0</v>
      </c>
      <c r="GL5" s="593">
        <f t="shared" si="3"/>
        <v>0</v>
      </c>
      <c r="GM5" s="593">
        <f t="shared" si="3"/>
        <v>0</v>
      </c>
      <c r="GN5" s="593">
        <f t="shared" si="3"/>
        <v>0</v>
      </c>
      <c r="GO5" s="593">
        <f t="shared" si="3"/>
        <v>0</v>
      </c>
      <c r="GP5" s="593">
        <f t="shared" si="3"/>
        <v>0</v>
      </c>
      <c r="GQ5" s="593">
        <f t="shared" si="3"/>
        <v>0</v>
      </c>
      <c r="GR5" s="593">
        <f t="shared" si="3"/>
        <v>0</v>
      </c>
      <c r="GS5" s="593">
        <f t="shared" si="3"/>
        <v>0</v>
      </c>
      <c r="GT5" s="593">
        <f t="shared" si="3"/>
        <v>0</v>
      </c>
      <c r="GU5" s="593">
        <f t="shared" si="3"/>
        <v>0</v>
      </c>
      <c r="GV5" s="593">
        <f t="shared" si="3"/>
        <v>0</v>
      </c>
      <c r="GW5" s="593">
        <f t="shared" si="3"/>
        <v>0</v>
      </c>
      <c r="GX5" s="593">
        <f t="shared" si="3"/>
        <v>0</v>
      </c>
      <c r="GY5" s="593">
        <f t="shared" si="3"/>
        <v>0</v>
      </c>
      <c r="GZ5" s="593">
        <f t="shared" si="3"/>
        <v>0</v>
      </c>
      <c r="HA5" s="593">
        <f aca="true" t="shared" si="4" ref="HA5:HN5">HA11-HA14-HA15-HA16</f>
        <v>0</v>
      </c>
      <c r="HB5" s="593">
        <f t="shared" si="4"/>
        <v>0</v>
      </c>
      <c r="HC5" s="593">
        <f t="shared" si="4"/>
        <v>0</v>
      </c>
      <c r="HD5" s="593">
        <f t="shared" si="4"/>
        <v>0</v>
      </c>
      <c r="HE5" s="593">
        <f t="shared" si="4"/>
        <v>0</v>
      </c>
      <c r="HF5" s="593">
        <f t="shared" si="4"/>
        <v>0</v>
      </c>
      <c r="HG5" s="593">
        <f t="shared" si="4"/>
        <v>0</v>
      </c>
      <c r="HH5" s="593">
        <f t="shared" si="4"/>
        <v>0</v>
      </c>
      <c r="HI5" s="593">
        <f t="shared" si="4"/>
        <v>0</v>
      </c>
      <c r="HJ5" s="593">
        <f t="shared" si="4"/>
        <v>0</v>
      </c>
      <c r="HK5" s="593">
        <f t="shared" si="4"/>
        <v>0</v>
      </c>
      <c r="HL5" s="593">
        <f t="shared" si="4"/>
        <v>0</v>
      </c>
      <c r="HM5" s="593">
        <f t="shared" si="4"/>
        <v>0</v>
      </c>
      <c r="HN5" s="593">
        <f t="shared" si="4"/>
        <v>0</v>
      </c>
    </row>
    <row r="6" spans="1:222" ht="18.75" customHeight="1">
      <c r="A6" s="939" t="s">
        <v>57</v>
      </c>
      <c r="B6" s="940"/>
      <c r="C6" s="945" t="s">
        <v>27</v>
      </c>
      <c r="D6" s="947" t="s">
        <v>255</v>
      </c>
      <c r="E6" s="948"/>
      <c r="F6" s="948"/>
      <c r="G6" s="948"/>
      <c r="H6" s="948"/>
      <c r="I6" s="948"/>
      <c r="J6" s="948"/>
      <c r="K6" s="948"/>
      <c r="L6" s="948"/>
      <c r="M6" s="948"/>
      <c r="N6" s="949"/>
      <c r="P6" s="945" t="s">
        <v>305</v>
      </c>
      <c r="Q6" s="947" t="s">
        <v>306</v>
      </c>
      <c r="R6" s="948"/>
      <c r="S6" s="948"/>
      <c r="T6" s="948"/>
      <c r="U6" s="948"/>
      <c r="V6" s="948"/>
      <c r="W6" s="948"/>
      <c r="X6" s="948"/>
      <c r="Y6" s="948"/>
      <c r="Z6" s="948"/>
      <c r="AA6" s="949"/>
      <c r="AC6" s="945" t="s">
        <v>305</v>
      </c>
      <c r="AD6" s="947" t="s">
        <v>306</v>
      </c>
      <c r="AE6" s="948"/>
      <c r="AF6" s="948"/>
      <c r="AG6" s="948"/>
      <c r="AH6" s="948"/>
      <c r="AI6" s="948"/>
      <c r="AJ6" s="948"/>
      <c r="AK6" s="948"/>
      <c r="AL6" s="948"/>
      <c r="AM6" s="948"/>
      <c r="AN6" s="949"/>
      <c r="AP6" s="945" t="s">
        <v>305</v>
      </c>
      <c r="AQ6" s="947" t="s">
        <v>306</v>
      </c>
      <c r="AR6" s="948"/>
      <c r="AS6" s="948"/>
      <c r="AT6" s="948"/>
      <c r="AU6" s="948"/>
      <c r="AV6" s="948"/>
      <c r="AW6" s="948"/>
      <c r="AX6" s="948"/>
      <c r="AY6" s="948"/>
      <c r="AZ6" s="948"/>
      <c r="BA6" s="949"/>
      <c r="BC6" s="945" t="s">
        <v>305</v>
      </c>
      <c r="BD6" s="947" t="s">
        <v>306</v>
      </c>
      <c r="BE6" s="948"/>
      <c r="BF6" s="948"/>
      <c r="BG6" s="948"/>
      <c r="BH6" s="948"/>
      <c r="BI6" s="948"/>
      <c r="BJ6" s="948"/>
      <c r="BK6" s="948"/>
      <c r="BL6" s="948"/>
      <c r="BM6" s="948"/>
      <c r="BN6" s="949"/>
      <c r="BP6" s="945" t="s">
        <v>305</v>
      </c>
      <c r="BQ6" s="947" t="s">
        <v>306</v>
      </c>
      <c r="BR6" s="948"/>
      <c r="BS6" s="948"/>
      <c r="BT6" s="948"/>
      <c r="BU6" s="948"/>
      <c r="BV6" s="948"/>
      <c r="BW6" s="948"/>
      <c r="BX6" s="948"/>
      <c r="BY6" s="948"/>
      <c r="BZ6" s="948"/>
      <c r="CA6" s="949"/>
      <c r="CC6" s="945" t="s">
        <v>305</v>
      </c>
      <c r="CD6" s="947" t="s">
        <v>306</v>
      </c>
      <c r="CE6" s="948"/>
      <c r="CF6" s="948"/>
      <c r="CG6" s="948"/>
      <c r="CH6" s="948"/>
      <c r="CI6" s="948"/>
      <c r="CJ6" s="948"/>
      <c r="CK6" s="948"/>
      <c r="CL6" s="948"/>
      <c r="CM6" s="948"/>
      <c r="CN6" s="949"/>
      <c r="CP6" s="945" t="s">
        <v>305</v>
      </c>
      <c r="CQ6" s="947" t="s">
        <v>306</v>
      </c>
      <c r="CR6" s="948"/>
      <c r="CS6" s="948"/>
      <c r="CT6" s="948"/>
      <c r="CU6" s="948"/>
      <c r="CV6" s="948"/>
      <c r="CW6" s="948"/>
      <c r="CX6" s="948"/>
      <c r="CY6" s="948"/>
      <c r="CZ6" s="948"/>
      <c r="DA6" s="949"/>
      <c r="DC6" s="945" t="s">
        <v>305</v>
      </c>
      <c r="DD6" s="947" t="s">
        <v>306</v>
      </c>
      <c r="DE6" s="948"/>
      <c r="DF6" s="948"/>
      <c r="DG6" s="948"/>
      <c r="DH6" s="948"/>
      <c r="DI6" s="948"/>
      <c r="DJ6" s="948"/>
      <c r="DK6" s="948"/>
      <c r="DL6" s="948"/>
      <c r="DM6" s="948"/>
      <c r="DN6" s="949"/>
      <c r="DP6" s="945" t="s">
        <v>305</v>
      </c>
      <c r="DQ6" s="947" t="s">
        <v>306</v>
      </c>
      <c r="DR6" s="948"/>
      <c r="DS6" s="948"/>
      <c r="DT6" s="948"/>
      <c r="DU6" s="948"/>
      <c r="DV6" s="948"/>
      <c r="DW6" s="948"/>
      <c r="DX6" s="948"/>
      <c r="DY6" s="948"/>
      <c r="DZ6" s="948"/>
      <c r="EA6" s="949"/>
      <c r="EC6" s="945" t="s">
        <v>305</v>
      </c>
      <c r="ED6" s="947" t="s">
        <v>306</v>
      </c>
      <c r="EE6" s="948"/>
      <c r="EF6" s="948"/>
      <c r="EG6" s="948"/>
      <c r="EH6" s="948"/>
      <c r="EI6" s="948"/>
      <c r="EJ6" s="948"/>
      <c r="EK6" s="948"/>
      <c r="EL6" s="948"/>
      <c r="EM6" s="948"/>
      <c r="EN6" s="949"/>
      <c r="EP6" s="945" t="s">
        <v>305</v>
      </c>
      <c r="EQ6" s="947" t="s">
        <v>306</v>
      </c>
      <c r="ER6" s="948"/>
      <c r="ES6" s="948"/>
      <c r="ET6" s="948"/>
      <c r="EU6" s="948"/>
      <c r="EV6" s="948"/>
      <c r="EW6" s="948"/>
      <c r="EX6" s="948"/>
      <c r="EY6" s="948"/>
      <c r="EZ6" s="948"/>
      <c r="FA6" s="949"/>
      <c r="FC6" s="945" t="s">
        <v>305</v>
      </c>
      <c r="FD6" s="947" t="s">
        <v>306</v>
      </c>
      <c r="FE6" s="948"/>
      <c r="FF6" s="948"/>
      <c r="FG6" s="948"/>
      <c r="FH6" s="948"/>
      <c r="FI6" s="948"/>
      <c r="FJ6" s="948"/>
      <c r="FK6" s="948"/>
      <c r="FL6" s="948"/>
      <c r="FM6" s="948"/>
      <c r="FN6" s="949"/>
      <c r="FP6" s="945" t="s">
        <v>305</v>
      </c>
      <c r="FQ6" s="947" t="s">
        <v>306</v>
      </c>
      <c r="FR6" s="948"/>
      <c r="FS6" s="948"/>
      <c r="FT6" s="948"/>
      <c r="FU6" s="948"/>
      <c r="FV6" s="948"/>
      <c r="FW6" s="948"/>
      <c r="FX6" s="948"/>
      <c r="FY6" s="948"/>
      <c r="FZ6" s="948"/>
      <c r="GA6" s="949"/>
      <c r="GC6" s="945" t="s">
        <v>305</v>
      </c>
      <c r="GD6" s="947" t="s">
        <v>306</v>
      </c>
      <c r="GE6" s="948"/>
      <c r="GF6" s="948"/>
      <c r="GG6" s="948"/>
      <c r="GH6" s="948"/>
      <c r="GI6" s="948"/>
      <c r="GJ6" s="948"/>
      <c r="GK6" s="948"/>
      <c r="GL6" s="948"/>
      <c r="GM6" s="948"/>
      <c r="GN6" s="949"/>
      <c r="GP6" s="945" t="s">
        <v>305</v>
      </c>
      <c r="GQ6" s="947" t="s">
        <v>306</v>
      </c>
      <c r="GR6" s="948"/>
      <c r="GS6" s="948"/>
      <c r="GT6" s="948"/>
      <c r="GU6" s="948"/>
      <c r="GV6" s="948"/>
      <c r="GW6" s="948"/>
      <c r="GX6" s="948"/>
      <c r="GY6" s="948"/>
      <c r="GZ6" s="948"/>
      <c r="HA6" s="949"/>
      <c r="HC6" s="945" t="s">
        <v>305</v>
      </c>
      <c r="HD6" s="947" t="s">
        <v>306</v>
      </c>
      <c r="HE6" s="948"/>
      <c r="HF6" s="948"/>
      <c r="HG6" s="948"/>
      <c r="HH6" s="948"/>
      <c r="HI6" s="948"/>
      <c r="HJ6" s="948"/>
      <c r="HK6" s="948"/>
      <c r="HL6" s="948"/>
      <c r="HM6" s="948"/>
      <c r="HN6" s="949"/>
    </row>
    <row r="7" spans="1:222" ht="20.25" customHeight="1">
      <c r="A7" s="941"/>
      <c r="B7" s="942"/>
      <c r="C7" s="946"/>
      <c r="D7" s="950" t="s">
        <v>87</v>
      </c>
      <c r="E7" s="952" t="s">
        <v>88</v>
      </c>
      <c r="F7" s="953"/>
      <c r="G7" s="954"/>
      <c r="H7" s="937" t="s">
        <v>89</v>
      </c>
      <c r="I7" s="937" t="s">
        <v>90</v>
      </c>
      <c r="J7" s="937" t="s">
        <v>91</v>
      </c>
      <c r="K7" s="937" t="s">
        <v>92</v>
      </c>
      <c r="L7" s="937" t="s">
        <v>93</v>
      </c>
      <c r="M7" s="937" t="s">
        <v>94</v>
      </c>
      <c r="N7" s="937" t="s">
        <v>95</v>
      </c>
      <c r="O7" s="161"/>
      <c r="P7" s="946"/>
      <c r="Q7" s="950" t="s">
        <v>87</v>
      </c>
      <c r="R7" s="952" t="s">
        <v>88</v>
      </c>
      <c r="S7" s="953"/>
      <c r="T7" s="954"/>
      <c r="U7" s="937" t="s">
        <v>309</v>
      </c>
      <c r="V7" s="937" t="s">
        <v>310</v>
      </c>
      <c r="W7" s="937" t="s">
        <v>311</v>
      </c>
      <c r="X7" s="937" t="s">
        <v>92</v>
      </c>
      <c r="Y7" s="937" t="s">
        <v>93</v>
      </c>
      <c r="Z7" s="937" t="s">
        <v>94</v>
      </c>
      <c r="AA7" s="937" t="s">
        <v>95</v>
      </c>
      <c r="AC7" s="946"/>
      <c r="AD7" s="950" t="s">
        <v>87</v>
      </c>
      <c r="AE7" s="952" t="s">
        <v>88</v>
      </c>
      <c r="AF7" s="953"/>
      <c r="AG7" s="954"/>
      <c r="AH7" s="937" t="s">
        <v>309</v>
      </c>
      <c r="AI7" s="937" t="s">
        <v>310</v>
      </c>
      <c r="AJ7" s="937" t="s">
        <v>311</v>
      </c>
      <c r="AK7" s="937" t="s">
        <v>92</v>
      </c>
      <c r="AL7" s="937" t="s">
        <v>93</v>
      </c>
      <c r="AM7" s="937" t="s">
        <v>94</v>
      </c>
      <c r="AN7" s="937" t="s">
        <v>95</v>
      </c>
      <c r="AP7" s="946"/>
      <c r="AQ7" s="950" t="s">
        <v>87</v>
      </c>
      <c r="AR7" s="952" t="s">
        <v>88</v>
      </c>
      <c r="AS7" s="953"/>
      <c r="AT7" s="954"/>
      <c r="AU7" s="937" t="s">
        <v>309</v>
      </c>
      <c r="AV7" s="937" t="s">
        <v>310</v>
      </c>
      <c r="AW7" s="937" t="s">
        <v>311</v>
      </c>
      <c r="AX7" s="937" t="s">
        <v>92</v>
      </c>
      <c r="AY7" s="937" t="s">
        <v>93</v>
      </c>
      <c r="AZ7" s="937" t="s">
        <v>94</v>
      </c>
      <c r="BA7" s="937" t="s">
        <v>95</v>
      </c>
      <c r="BC7" s="946"/>
      <c r="BD7" s="950" t="s">
        <v>87</v>
      </c>
      <c r="BE7" s="952" t="s">
        <v>88</v>
      </c>
      <c r="BF7" s="953"/>
      <c r="BG7" s="954"/>
      <c r="BH7" s="937" t="s">
        <v>309</v>
      </c>
      <c r="BI7" s="937" t="s">
        <v>310</v>
      </c>
      <c r="BJ7" s="937" t="s">
        <v>311</v>
      </c>
      <c r="BK7" s="937" t="s">
        <v>92</v>
      </c>
      <c r="BL7" s="937" t="s">
        <v>93</v>
      </c>
      <c r="BM7" s="937" t="s">
        <v>94</v>
      </c>
      <c r="BN7" s="937" t="s">
        <v>95</v>
      </c>
      <c r="BP7" s="946"/>
      <c r="BQ7" s="950" t="s">
        <v>87</v>
      </c>
      <c r="BR7" s="952" t="s">
        <v>88</v>
      </c>
      <c r="BS7" s="953"/>
      <c r="BT7" s="954"/>
      <c r="BU7" s="937" t="s">
        <v>309</v>
      </c>
      <c r="BV7" s="937" t="s">
        <v>310</v>
      </c>
      <c r="BW7" s="937" t="s">
        <v>311</v>
      </c>
      <c r="BX7" s="937" t="s">
        <v>92</v>
      </c>
      <c r="BY7" s="937" t="s">
        <v>93</v>
      </c>
      <c r="BZ7" s="937" t="s">
        <v>94</v>
      </c>
      <c r="CA7" s="937" t="s">
        <v>95</v>
      </c>
      <c r="CC7" s="946"/>
      <c r="CD7" s="950" t="s">
        <v>87</v>
      </c>
      <c r="CE7" s="952" t="s">
        <v>88</v>
      </c>
      <c r="CF7" s="953"/>
      <c r="CG7" s="954"/>
      <c r="CH7" s="937" t="s">
        <v>309</v>
      </c>
      <c r="CI7" s="937" t="s">
        <v>310</v>
      </c>
      <c r="CJ7" s="937" t="s">
        <v>311</v>
      </c>
      <c r="CK7" s="937" t="s">
        <v>92</v>
      </c>
      <c r="CL7" s="937" t="s">
        <v>93</v>
      </c>
      <c r="CM7" s="937" t="s">
        <v>94</v>
      </c>
      <c r="CN7" s="937" t="s">
        <v>95</v>
      </c>
      <c r="CP7" s="946"/>
      <c r="CQ7" s="950" t="s">
        <v>87</v>
      </c>
      <c r="CR7" s="952" t="s">
        <v>88</v>
      </c>
      <c r="CS7" s="953"/>
      <c r="CT7" s="954"/>
      <c r="CU7" s="937" t="s">
        <v>309</v>
      </c>
      <c r="CV7" s="937" t="s">
        <v>310</v>
      </c>
      <c r="CW7" s="937" t="s">
        <v>311</v>
      </c>
      <c r="CX7" s="937" t="s">
        <v>92</v>
      </c>
      <c r="CY7" s="937" t="s">
        <v>93</v>
      </c>
      <c r="CZ7" s="937" t="s">
        <v>94</v>
      </c>
      <c r="DA7" s="937" t="s">
        <v>95</v>
      </c>
      <c r="DC7" s="946"/>
      <c r="DD7" s="950" t="s">
        <v>87</v>
      </c>
      <c r="DE7" s="952" t="s">
        <v>88</v>
      </c>
      <c r="DF7" s="953"/>
      <c r="DG7" s="954"/>
      <c r="DH7" s="937" t="s">
        <v>309</v>
      </c>
      <c r="DI7" s="937" t="s">
        <v>310</v>
      </c>
      <c r="DJ7" s="937" t="s">
        <v>311</v>
      </c>
      <c r="DK7" s="937" t="s">
        <v>92</v>
      </c>
      <c r="DL7" s="937" t="s">
        <v>93</v>
      </c>
      <c r="DM7" s="937" t="s">
        <v>94</v>
      </c>
      <c r="DN7" s="937" t="s">
        <v>95</v>
      </c>
      <c r="DP7" s="946"/>
      <c r="DQ7" s="950" t="s">
        <v>87</v>
      </c>
      <c r="DR7" s="952" t="s">
        <v>88</v>
      </c>
      <c r="DS7" s="953"/>
      <c r="DT7" s="954"/>
      <c r="DU7" s="937" t="s">
        <v>309</v>
      </c>
      <c r="DV7" s="937" t="s">
        <v>310</v>
      </c>
      <c r="DW7" s="937" t="s">
        <v>311</v>
      </c>
      <c r="DX7" s="937" t="s">
        <v>92</v>
      </c>
      <c r="DY7" s="937" t="s">
        <v>93</v>
      </c>
      <c r="DZ7" s="937" t="s">
        <v>94</v>
      </c>
      <c r="EA7" s="937" t="s">
        <v>95</v>
      </c>
      <c r="EC7" s="946"/>
      <c r="ED7" s="950" t="s">
        <v>87</v>
      </c>
      <c r="EE7" s="952" t="s">
        <v>88</v>
      </c>
      <c r="EF7" s="953"/>
      <c r="EG7" s="954"/>
      <c r="EH7" s="937" t="s">
        <v>309</v>
      </c>
      <c r="EI7" s="937" t="s">
        <v>310</v>
      </c>
      <c r="EJ7" s="937" t="s">
        <v>311</v>
      </c>
      <c r="EK7" s="937" t="s">
        <v>92</v>
      </c>
      <c r="EL7" s="937" t="s">
        <v>93</v>
      </c>
      <c r="EM7" s="937" t="s">
        <v>94</v>
      </c>
      <c r="EN7" s="937" t="s">
        <v>95</v>
      </c>
      <c r="EP7" s="946"/>
      <c r="EQ7" s="950" t="s">
        <v>87</v>
      </c>
      <c r="ER7" s="952" t="s">
        <v>88</v>
      </c>
      <c r="ES7" s="953"/>
      <c r="ET7" s="954"/>
      <c r="EU7" s="937" t="s">
        <v>309</v>
      </c>
      <c r="EV7" s="937" t="s">
        <v>310</v>
      </c>
      <c r="EW7" s="937" t="s">
        <v>311</v>
      </c>
      <c r="EX7" s="937" t="s">
        <v>92</v>
      </c>
      <c r="EY7" s="937" t="s">
        <v>93</v>
      </c>
      <c r="EZ7" s="937" t="s">
        <v>94</v>
      </c>
      <c r="FA7" s="937" t="s">
        <v>95</v>
      </c>
      <c r="FC7" s="946"/>
      <c r="FD7" s="950" t="s">
        <v>87</v>
      </c>
      <c r="FE7" s="952" t="s">
        <v>88</v>
      </c>
      <c r="FF7" s="953"/>
      <c r="FG7" s="954"/>
      <c r="FH7" s="937" t="s">
        <v>309</v>
      </c>
      <c r="FI7" s="937" t="s">
        <v>310</v>
      </c>
      <c r="FJ7" s="937" t="s">
        <v>311</v>
      </c>
      <c r="FK7" s="937" t="s">
        <v>92</v>
      </c>
      <c r="FL7" s="937" t="s">
        <v>93</v>
      </c>
      <c r="FM7" s="937" t="s">
        <v>94</v>
      </c>
      <c r="FN7" s="937" t="s">
        <v>95</v>
      </c>
      <c r="FP7" s="946"/>
      <c r="FQ7" s="950" t="s">
        <v>87</v>
      </c>
      <c r="FR7" s="952" t="s">
        <v>88</v>
      </c>
      <c r="FS7" s="953"/>
      <c r="FT7" s="954"/>
      <c r="FU7" s="937" t="s">
        <v>309</v>
      </c>
      <c r="FV7" s="937" t="s">
        <v>310</v>
      </c>
      <c r="FW7" s="937" t="s">
        <v>311</v>
      </c>
      <c r="FX7" s="937" t="s">
        <v>92</v>
      </c>
      <c r="FY7" s="937" t="s">
        <v>93</v>
      </c>
      <c r="FZ7" s="937" t="s">
        <v>94</v>
      </c>
      <c r="GA7" s="937" t="s">
        <v>95</v>
      </c>
      <c r="GC7" s="946"/>
      <c r="GD7" s="950" t="s">
        <v>87</v>
      </c>
      <c r="GE7" s="952" t="s">
        <v>88</v>
      </c>
      <c r="GF7" s="953"/>
      <c r="GG7" s="954"/>
      <c r="GH7" s="937" t="s">
        <v>309</v>
      </c>
      <c r="GI7" s="937" t="s">
        <v>310</v>
      </c>
      <c r="GJ7" s="937" t="s">
        <v>311</v>
      </c>
      <c r="GK7" s="937" t="s">
        <v>92</v>
      </c>
      <c r="GL7" s="937" t="s">
        <v>93</v>
      </c>
      <c r="GM7" s="937" t="s">
        <v>94</v>
      </c>
      <c r="GN7" s="937" t="s">
        <v>95</v>
      </c>
      <c r="GP7" s="946"/>
      <c r="GQ7" s="950" t="s">
        <v>87</v>
      </c>
      <c r="GR7" s="952" t="s">
        <v>88</v>
      </c>
      <c r="GS7" s="953"/>
      <c r="GT7" s="954"/>
      <c r="GU7" s="937" t="s">
        <v>309</v>
      </c>
      <c r="GV7" s="937" t="s">
        <v>310</v>
      </c>
      <c r="GW7" s="937" t="s">
        <v>311</v>
      </c>
      <c r="GX7" s="937" t="s">
        <v>92</v>
      </c>
      <c r="GY7" s="937" t="s">
        <v>93</v>
      </c>
      <c r="GZ7" s="937" t="s">
        <v>94</v>
      </c>
      <c r="HA7" s="937" t="s">
        <v>95</v>
      </c>
      <c r="HC7" s="946"/>
      <c r="HD7" s="950" t="s">
        <v>87</v>
      </c>
      <c r="HE7" s="952" t="s">
        <v>88</v>
      </c>
      <c r="HF7" s="953"/>
      <c r="HG7" s="954"/>
      <c r="HH7" s="937" t="s">
        <v>309</v>
      </c>
      <c r="HI7" s="937" t="s">
        <v>310</v>
      </c>
      <c r="HJ7" s="937" t="s">
        <v>311</v>
      </c>
      <c r="HK7" s="937" t="s">
        <v>92</v>
      </c>
      <c r="HL7" s="937" t="s">
        <v>93</v>
      </c>
      <c r="HM7" s="937" t="s">
        <v>94</v>
      </c>
      <c r="HN7" s="937" t="s">
        <v>95</v>
      </c>
    </row>
    <row r="8" spans="1:222" ht="21" customHeight="1">
      <c r="A8" s="941"/>
      <c r="B8" s="942"/>
      <c r="C8" s="946"/>
      <c r="D8" s="950"/>
      <c r="E8" s="960" t="s">
        <v>25</v>
      </c>
      <c r="F8" s="963" t="s">
        <v>6</v>
      </c>
      <c r="G8" s="964"/>
      <c r="H8" s="937"/>
      <c r="I8" s="937"/>
      <c r="J8" s="937"/>
      <c r="K8" s="937"/>
      <c r="L8" s="937"/>
      <c r="M8" s="937"/>
      <c r="N8" s="937"/>
      <c r="O8" s="168"/>
      <c r="P8" s="946"/>
      <c r="Q8" s="950"/>
      <c r="R8" s="960" t="s">
        <v>305</v>
      </c>
      <c r="S8" s="963" t="s">
        <v>308</v>
      </c>
      <c r="T8" s="964"/>
      <c r="U8" s="937"/>
      <c r="V8" s="937"/>
      <c r="W8" s="937"/>
      <c r="X8" s="937"/>
      <c r="Y8" s="937"/>
      <c r="Z8" s="937"/>
      <c r="AA8" s="937"/>
      <c r="AC8" s="946"/>
      <c r="AD8" s="950"/>
      <c r="AE8" s="960" t="s">
        <v>305</v>
      </c>
      <c r="AF8" s="963" t="s">
        <v>308</v>
      </c>
      <c r="AG8" s="964"/>
      <c r="AH8" s="937"/>
      <c r="AI8" s="937"/>
      <c r="AJ8" s="937"/>
      <c r="AK8" s="937"/>
      <c r="AL8" s="937"/>
      <c r="AM8" s="937"/>
      <c r="AN8" s="937"/>
      <c r="AP8" s="946"/>
      <c r="AQ8" s="950"/>
      <c r="AR8" s="960" t="s">
        <v>305</v>
      </c>
      <c r="AS8" s="963" t="s">
        <v>308</v>
      </c>
      <c r="AT8" s="964"/>
      <c r="AU8" s="937"/>
      <c r="AV8" s="937"/>
      <c r="AW8" s="937"/>
      <c r="AX8" s="937"/>
      <c r="AY8" s="937"/>
      <c r="AZ8" s="937"/>
      <c r="BA8" s="937"/>
      <c r="BC8" s="946"/>
      <c r="BD8" s="950"/>
      <c r="BE8" s="960" t="s">
        <v>305</v>
      </c>
      <c r="BF8" s="963" t="s">
        <v>308</v>
      </c>
      <c r="BG8" s="964"/>
      <c r="BH8" s="937"/>
      <c r="BI8" s="937"/>
      <c r="BJ8" s="937"/>
      <c r="BK8" s="937"/>
      <c r="BL8" s="937"/>
      <c r="BM8" s="937"/>
      <c r="BN8" s="937"/>
      <c r="BP8" s="946"/>
      <c r="BQ8" s="950"/>
      <c r="BR8" s="960" t="s">
        <v>305</v>
      </c>
      <c r="BS8" s="963" t="s">
        <v>308</v>
      </c>
      <c r="BT8" s="964"/>
      <c r="BU8" s="937"/>
      <c r="BV8" s="937"/>
      <c r="BW8" s="937"/>
      <c r="BX8" s="937"/>
      <c r="BY8" s="937"/>
      <c r="BZ8" s="937"/>
      <c r="CA8" s="937"/>
      <c r="CC8" s="946"/>
      <c r="CD8" s="950"/>
      <c r="CE8" s="960" t="s">
        <v>305</v>
      </c>
      <c r="CF8" s="963" t="s">
        <v>308</v>
      </c>
      <c r="CG8" s="964"/>
      <c r="CH8" s="937"/>
      <c r="CI8" s="937"/>
      <c r="CJ8" s="937"/>
      <c r="CK8" s="937"/>
      <c r="CL8" s="937"/>
      <c r="CM8" s="937"/>
      <c r="CN8" s="937"/>
      <c r="CP8" s="946"/>
      <c r="CQ8" s="950"/>
      <c r="CR8" s="960" t="s">
        <v>305</v>
      </c>
      <c r="CS8" s="963" t="s">
        <v>308</v>
      </c>
      <c r="CT8" s="964"/>
      <c r="CU8" s="937"/>
      <c r="CV8" s="937"/>
      <c r="CW8" s="937"/>
      <c r="CX8" s="937"/>
      <c r="CY8" s="937"/>
      <c r="CZ8" s="937"/>
      <c r="DA8" s="937"/>
      <c r="DC8" s="946"/>
      <c r="DD8" s="950"/>
      <c r="DE8" s="960" t="s">
        <v>305</v>
      </c>
      <c r="DF8" s="963" t="s">
        <v>308</v>
      </c>
      <c r="DG8" s="964"/>
      <c r="DH8" s="937"/>
      <c r="DI8" s="937"/>
      <c r="DJ8" s="937"/>
      <c r="DK8" s="937"/>
      <c r="DL8" s="937"/>
      <c r="DM8" s="937"/>
      <c r="DN8" s="937"/>
      <c r="DP8" s="946"/>
      <c r="DQ8" s="950"/>
      <c r="DR8" s="960" t="s">
        <v>305</v>
      </c>
      <c r="DS8" s="963" t="s">
        <v>308</v>
      </c>
      <c r="DT8" s="964"/>
      <c r="DU8" s="937"/>
      <c r="DV8" s="937"/>
      <c r="DW8" s="937"/>
      <c r="DX8" s="937"/>
      <c r="DY8" s="937"/>
      <c r="DZ8" s="937"/>
      <c r="EA8" s="937"/>
      <c r="EC8" s="946"/>
      <c r="ED8" s="950"/>
      <c r="EE8" s="960" t="s">
        <v>305</v>
      </c>
      <c r="EF8" s="963" t="s">
        <v>308</v>
      </c>
      <c r="EG8" s="964"/>
      <c r="EH8" s="937"/>
      <c r="EI8" s="937"/>
      <c r="EJ8" s="937"/>
      <c r="EK8" s="937"/>
      <c r="EL8" s="937"/>
      <c r="EM8" s="937"/>
      <c r="EN8" s="937"/>
      <c r="EP8" s="946"/>
      <c r="EQ8" s="950"/>
      <c r="ER8" s="960" t="s">
        <v>305</v>
      </c>
      <c r="ES8" s="963" t="s">
        <v>308</v>
      </c>
      <c r="ET8" s="964"/>
      <c r="EU8" s="937"/>
      <c r="EV8" s="937"/>
      <c r="EW8" s="937"/>
      <c r="EX8" s="937"/>
      <c r="EY8" s="937"/>
      <c r="EZ8" s="937"/>
      <c r="FA8" s="937"/>
      <c r="FC8" s="946"/>
      <c r="FD8" s="950"/>
      <c r="FE8" s="960" t="s">
        <v>305</v>
      </c>
      <c r="FF8" s="963" t="s">
        <v>308</v>
      </c>
      <c r="FG8" s="964"/>
      <c r="FH8" s="937"/>
      <c r="FI8" s="937"/>
      <c r="FJ8" s="937"/>
      <c r="FK8" s="937"/>
      <c r="FL8" s="937"/>
      <c r="FM8" s="937"/>
      <c r="FN8" s="937"/>
      <c r="FP8" s="946"/>
      <c r="FQ8" s="950"/>
      <c r="FR8" s="960" t="s">
        <v>305</v>
      </c>
      <c r="FS8" s="963" t="s">
        <v>308</v>
      </c>
      <c r="FT8" s="964"/>
      <c r="FU8" s="937"/>
      <c r="FV8" s="937"/>
      <c r="FW8" s="937"/>
      <c r="FX8" s="937"/>
      <c r="FY8" s="937"/>
      <c r="FZ8" s="937"/>
      <c r="GA8" s="937"/>
      <c r="GC8" s="946"/>
      <c r="GD8" s="950"/>
      <c r="GE8" s="960" t="s">
        <v>305</v>
      </c>
      <c r="GF8" s="963" t="s">
        <v>308</v>
      </c>
      <c r="GG8" s="964"/>
      <c r="GH8" s="937"/>
      <c r="GI8" s="937"/>
      <c r="GJ8" s="937"/>
      <c r="GK8" s="937"/>
      <c r="GL8" s="937"/>
      <c r="GM8" s="937"/>
      <c r="GN8" s="937"/>
      <c r="GP8" s="946"/>
      <c r="GQ8" s="950"/>
      <c r="GR8" s="960" t="s">
        <v>305</v>
      </c>
      <c r="GS8" s="963" t="s">
        <v>308</v>
      </c>
      <c r="GT8" s="964"/>
      <c r="GU8" s="937"/>
      <c r="GV8" s="937"/>
      <c r="GW8" s="937"/>
      <c r="GX8" s="937"/>
      <c r="GY8" s="937"/>
      <c r="GZ8" s="937"/>
      <c r="HA8" s="937"/>
      <c r="HC8" s="946"/>
      <c r="HD8" s="950"/>
      <c r="HE8" s="960" t="s">
        <v>305</v>
      </c>
      <c r="HF8" s="963" t="s">
        <v>308</v>
      </c>
      <c r="HG8" s="964"/>
      <c r="HH8" s="937"/>
      <c r="HI8" s="937"/>
      <c r="HJ8" s="937"/>
      <c r="HK8" s="937"/>
      <c r="HL8" s="937"/>
      <c r="HM8" s="937"/>
      <c r="HN8" s="937"/>
    </row>
    <row r="9" spans="1:222" ht="39.75" customHeight="1">
      <c r="A9" s="943"/>
      <c r="B9" s="944"/>
      <c r="C9" s="946"/>
      <c r="D9" s="951"/>
      <c r="E9" s="938"/>
      <c r="F9" s="167" t="s">
        <v>96</v>
      </c>
      <c r="G9" s="169" t="s">
        <v>97</v>
      </c>
      <c r="H9" s="938"/>
      <c r="I9" s="938"/>
      <c r="J9" s="938"/>
      <c r="K9" s="938"/>
      <c r="L9" s="938"/>
      <c r="M9" s="938"/>
      <c r="N9" s="938"/>
      <c r="O9" s="168"/>
      <c r="P9" s="946"/>
      <c r="Q9" s="951"/>
      <c r="R9" s="938"/>
      <c r="S9" s="167" t="s">
        <v>307</v>
      </c>
      <c r="T9" s="169" t="s">
        <v>250</v>
      </c>
      <c r="U9" s="938"/>
      <c r="V9" s="938"/>
      <c r="W9" s="938"/>
      <c r="X9" s="938"/>
      <c r="Y9" s="938"/>
      <c r="Z9" s="938"/>
      <c r="AA9" s="938"/>
      <c r="AC9" s="946"/>
      <c r="AD9" s="951"/>
      <c r="AE9" s="938"/>
      <c r="AF9" s="167" t="s">
        <v>307</v>
      </c>
      <c r="AG9" s="169" t="s">
        <v>250</v>
      </c>
      <c r="AH9" s="938"/>
      <c r="AI9" s="938"/>
      <c r="AJ9" s="938"/>
      <c r="AK9" s="938"/>
      <c r="AL9" s="938"/>
      <c r="AM9" s="938"/>
      <c r="AN9" s="938"/>
      <c r="AP9" s="946"/>
      <c r="AQ9" s="951"/>
      <c r="AR9" s="938"/>
      <c r="AS9" s="167" t="s">
        <v>307</v>
      </c>
      <c r="AT9" s="169" t="s">
        <v>250</v>
      </c>
      <c r="AU9" s="938"/>
      <c r="AV9" s="938"/>
      <c r="AW9" s="938"/>
      <c r="AX9" s="938"/>
      <c r="AY9" s="938"/>
      <c r="AZ9" s="938"/>
      <c r="BA9" s="938"/>
      <c r="BC9" s="946"/>
      <c r="BD9" s="951"/>
      <c r="BE9" s="938"/>
      <c r="BF9" s="167" t="s">
        <v>307</v>
      </c>
      <c r="BG9" s="169" t="s">
        <v>250</v>
      </c>
      <c r="BH9" s="938"/>
      <c r="BI9" s="938"/>
      <c r="BJ9" s="938"/>
      <c r="BK9" s="938"/>
      <c r="BL9" s="938"/>
      <c r="BM9" s="938"/>
      <c r="BN9" s="938"/>
      <c r="BP9" s="946"/>
      <c r="BQ9" s="951"/>
      <c r="BR9" s="938"/>
      <c r="BS9" s="167" t="s">
        <v>307</v>
      </c>
      <c r="BT9" s="169" t="s">
        <v>250</v>
      </c>
      <c r="BU9" s="938"/>
      <c r="BV9" s="938"/>
      <c r="BW9" s="938"/>
      <c r="BX9" s="938"/>
      <c r="BY9" s="938"/>
      <c r="BZ9" s="938"/>
      <c r="CA9" s="938"/>
      <c r="CC9" s="946"/>
      <c r="CD9" s="951"/>
      <c r="CE9" s="938"/>
      <c r="CF9" s="167" t="s">
        <v>307</v>
      </c>
      <c r="CG9" s="169" t="s">
        <v>250</v>
      </c>
      <c r="CH9" s="938"/>
      <c r="CI9" s="938"/>
      <c r="CJ9" s="938"/>
      <c r="CK9" s="938"/>
      <c r="CL9" s="938"/>
      <c r="CM9" s="938"/>
      <c r="CN9" s="938"/>
      <c r="CP9" s="946"/>
      <c r="CQ9" s="951"/>
      <c r="CR9" s="938"/>
      <c r="CS9" s="167" t="s">
        <v>307</v>
      </c>
      <c r="CT9" s="169" t="s">
        <v>250</v>
      </c>
      <c r="CU9" s="938"/>
      <c r="CV9" s="938"/>
      <c r="CW9" s="938"/>
      <c r="CX9" s="938"/>
      <c r="CY9" s="938"/>
      <c r="CZ9" s="938"/>
      <c r="DA9" s="938"/>
      <c r="DC9" s="946"/>
      <c r="DD9" s="951"/>
      <c r="DE9" s="938"/>
      <c r="DF9" s="167" t="s">
        <v>307</v>
      </c>
      <c r="DG9" s="169" t="s">
        <v>250</v>
      </c>
      <c r="DH9" s="938"/>
      <c r="DI9" s="938"/>
      <c r="DJ9" s="938"/>
      <c r="DK9" s="938"/>
      <c r="DL9" s="938"/>
      <c r="DM9" s="938"/>
      <c r="DN9" s="938"/>
      <c r="DP9" s="946"/>
      <c r="DQ9" s="951"/>
      <c r="DR9" s="938"/>
      <c r="DS9" s="167" t="s">
        <v>307</v>
      </c>
      <c r="DT9" s="169" t="s">
        <v>250</v>
      </c>
      <c r="DU9" s="938"/>
      <c r="DV9" s="938"/>
      <c r="DW9" s="938"/>
      <c r="DX9" s="938"/>
      <c r="DY9" s="938"/>
      <c r="DZ9" s="938"/>
      <c r="EA9" s="938"/>
      <c r="EC9" s="946"/>
      <c r="ED9" s="951"/>
      <c r="EE9" s="938"/>
      <c r="EF9" s="167" t="s">
        <v>307</v>
      </c>
      <c r="EG9" s="169" t="s">
        <v>250</v>
      </c>
      <c r="EH9" s="938"/>
      <c r="EI9" s="938"/>
      <c r="EJ9" s="938"/>
      <c r="EK9" s="938"/>
      <c r="EL9" s="938"/>
      <c r="EM9" s="938"/>
      <c r="EN9" s="938"/>
      <c r="EP9" s="946"/>
      <c r="EQ9" s="951"/>
      <c r="ER9" s="938"/>
      <c r="ES9" s="167" t="s">
        <v>307</v>
      </c>
      <c r="ET9" s="169" t="s">
        <v>250</v>
      </c>
      <c r="EU9" s="938"/>
      <c r="EV9" s="938"/>
      <c r="EW9" s="938"/>
      <c r="EX9" s="938"/>
      <c r="EY9" s="938"/>
      <c r="EZ9" s="938"/>
      <c r="FA9" s="938"/>
      <c r="FC9" s="946"/>
      <c r="FD9" s="951"/>
      <c r="FE9" s="938"/>
      <c r="FF9" s="167" t="s">
        <v>307</v>
      </c>
      <c r="FG9" s="169" t="s">
        <v>250</v>
      </c>
      <c r="FH9" s="938"/>
      <c r="FI9" s="938"/>
      <c r="FJ9" s="938"/>
      <c r="FK9" s="938"/>
      <c r="FL9" s="938"/>
      <c r="FM9" s="938"/>
      <c r="FN9" s="938"/>
      <c r="FP9" s="946"/>
      <c r="FQ9" s="951"/>
      <c r="FR9" s="938"/>
      <c r="FS9" s="167" t="s">
        <v>307</v>
      </c>
      <c r="FT9" s="169" t="s">
        <v>250</v>
      </c>
      <c r="FU9" s="938"/>
      <c r="FV9" s="938"/>
      <c r="FW9" s="938"/>
      <c r="FX9" s="938"/>
      <c r="FY9" s="938"/>
      <c r="FZ9" s="938"/>
      <c r="GA9" s="938"/>
      <c r="GC9" s="946"/>
      <c r="GD9" s="951"/>
      <c r="GE9" s="938"/>
      <c r="GF9" s="167" t="s">
        <v>307</v>
      </c>
      <c r="GG9" s="169" t="s">
        <v>250</v>
      </c>
      <c r="GH9" s="938"/>
      <c r="GI9" s="938"/>
      <c r="GJ9" s="938"/>
      <c r="GK9" s="938"/>
      <c r="GL9" s="938"/>
      <c r="GM9" s="938"/>
      <c r="GN9" s="938"/>
      <c r="GP9" s="946"/>
      <c r="GQ9" s="951"/>
      <c r="GR9" s="938"/>
      <c r="GS9" s="167" t="s">
        <v>307</v>
      </c>
      <c r="GT9" s="169" t="s">
        <v>250</v>
      </c>
      <c r="GU9" s="938"/>
      <c r="GV9" s="938"/>
      <c r="GW9" s="938"/>
      <c r="GX9" s="938"/>
      <c r="GY9" s="938"/>
      <c r="GZ9" s="938"/>
      <c r="HA9" s="938"/>
      <c r="HC9" s="946"/>
      <c r="HD9" s="951"/>
      <c r="HE9" s="938"/>
      <c r="HF9" s="167" t="s">
        <v>307</v>
      </c>
      <c r="HG9" s="169" t="s">
        <v>250</v>
      </c>
      <c r="HH9" s="938"/>
      <c r="HI9" s="938"/>
      <c r="HJ9" s="938"/>
      <c r="HK9" s="938"/>
      <c r="HL9" s="938"/>
      <c r="HM9" s="938"/>
      <c r="HN9" s="938"/>
    </row>
    <row r="10" spans="1:222" s="173" customFormat="1" ht="11.25" customHeight="1">
      <c r="A10" s="967" t="s">
        <v>28</v>
      </c>
      <c r="B10" s="968"/>
      <c r="C10" s="170">
        <v>1</v>
      </c>
      <c r="D10" s="170">
        <v>2</v>
      </c>
      <c r="E10" s="170">
        <v>3</v>
      </c>
      <c r="F10" s="170">
        <v>4</v>
      </c>
      <c r="G10" s="170">
        <v>5</v>
      </c>
      <c r="H10" s="170">
        <v>6</v>
      </c>
      <c r="I10" s="170">
        <v>7</v>
      </c>
      <c r="J10" s="170">
        <v>8</v>
      </c>
      <c r="K10" s="170">
        <v>9</v>
      </c>
      <c r="L10" s="170">
        <v>10</v>
      </c>
      <c r="M10" s="170">
        <v>11</v>
      </c>
      <c r="N10" s="170">
        <v>12</v>
      </c>
      <c r="O10" s="171"/>
      <c r="P10" s="172">
        <v>1</v>
      </c>
      <c r="Q10" s="170">
        <v>2</v>
      </c>
      <c r="R10" s="170">
        <v>3</v>
      </c>
      <c r="S10" s="170">
        <v>4</v>
      </c>
      <c r="T10" s="170">
        <v>5</v>
      </c>
      <c r="U10" s="170">
        <v>6</v>
      </c>
      <c r="V10" s="170">
        <v>7</v>
      </c>
      <c r="W10" s="170">
        <v>8</v>
      </c>
      <c r="X10" s="170">
        <v>9</v>
      </c>
      <c r="Y10" s="170">
        <v>10</v>
      </c>
      <c r="Z10" s="170">
        <v>11</v>
      </c>
      <c r="AA10" s="170">
        <v>12</v>
      </c>
      <c r="AC10" s="172">
        <v>1</v>
      </c>
      <c r="AD10" s="170">
        <v>2</v>
      </c>
      <c r="AE10" s="170">
        <v>3</v>
      </c>
      <c r="AF10" s="170">
        <v>4</v>
      </c>
      <c r="AG10" s="170">
        <v>5</v>
      </c>
      <c r="AH10" s="170">
        <v>6</v>
      </c>
      <c r="AI10" s="170">
        <v>7</v>
      </c>
      <c r="AJ10" s="170">
        <v>8</v>
      </c>
      <c r="AK10" s="170">
        <v>9</v>
      </c>
      <c r="AL10" s="170">
        <v>10</v>
      </c>
      <c r="AM10" s="170">
        <v>11</v>
      </c>
      <c r="AN10" s="170">
        <v>12</v>
      </c>
      <c r="AP10" s="172">
        <v>1</v>
      </c>
      <c r="AQ10" s="170">
        <v>2</v>
      </c>
      <c r="AR10" s="170">
        <v>3</v>
      </c>
      <c r="AS10" s="170">
        <v>4</v>
      </c>
      <c r="AT10" s="170">
        <v>5</v>
      </c>
      <c r="AU10" s="170">
        <v>6</v>
      </c>
      <c r="AV10" s="170">
        <v>7</v>
      </c>
      <c r="AW10" s="170">
        <v>8</v>
      </c>
      <c r="AX10" s="170">
        <v>9</v>
      </c>
      <c r="AY10" s="170">
        <v>10</v>
      </c>
      <c r="AZ10" s="170">
        <v>11</v>
      </c>
      <c r="BA10" s="170">
        <v>12</v>
      </c>
      <c r="BC10" s="172">
        <v>1</v>
      </c>
      <c r="BD10" s="170">
        <v>2</v>
      </c>
      <c r="BE10" s="170">
        <v>3</v>
      </c>
      <c r="BF10" s="170">
        <v>4</v>
      </c>
      <c r="BG10" s="170">
        <v>5</v>
      </c>
      <c r="BH10" s="170">
        <v>6</v>
      </c>
      <c r="BI10" s="170">
        <v>7</v>
      </c>
      <c r="BJ10" s="170">
        <v>8</v>
      </c>
      <c r="BK10" s="170">
        <v>9</v>
      </c>
      <c r="BL10" s="170">
        <v>10</v>
      </c>
      <c r="BM10" s="170">
        <v>11</v>
      </c>
      <c r="BN10" s="170">
        <v>12</v>
      </c>
      <c r="BP10" s="172">
        <v>1</v>
      </c>
      <c r="BQ10" s="170">
        <v>2</v>
      </c>
      <c r="BR10" s="170">
        <v>3</v>
      </c>
      <c r="BS10" s="170">
        <v>4</v>
      </c>
      <c r="BT10" s="170">
        <v>5</v>
      </c>
      <c r="BU10" s="170">
        <v>6</v>
      </c>
      <c r="BV10" s="170">
        <v>7</v>
      </c>
      <c r="BW10" s="170">
        <v>8</v>
      </c>
      <c r="BX10" s="170">
        <v>9</v>
      </c>
      <c r="BY10" s="170">
        <v>10</v>
      </c>
      <c r="BZ10" s="170">
        <v>11</v>
      </c>
      <c r="CA10" s="170">
        <v>12</v>
      </c>
      <c r="CC10" s="172">
        <v>1</v>
      </c>
      <c r="CD10" s="170">
        <v>2</v>
      </c>
      <c r="CE10" s="170">
        <v>3</v>
      </c>
      <c r="CF10" s="170">
        <v>4</v>
      </c>
      <c r="CG10" s="170">
        <v>5</v>
      </c>
      <c r="CH10" s="170">
        <v>6</v>
      </c>
      <c r="CI10" s="170">
        <v>7</v>
      </c>
      <c r="CJ10" s="170">
        <v>8</v>
      </c>
      <c r="CK10" s="170">
        <v>9</v>
      </c>
      <c r="CL10" s="170">
        <v>10</v>
      </c>
      <c r="CM10" s="170">
        <v>11</v>
      </c>
      <c r="CN10" s="170">
        <v>12</v>
      </c>
      <c r="CP10" s="172">
        <v>1</v>
      </c>
      <c r="CQ10" s="170">
        <v>2</v>
      </c>
      <c r="CR10" s="170">
        <v>3</v>
      </c>
      <c r="CS10" s="170">
        <v>4</v>
      </c>
      <c r="CT10" s="170">
        <v>5</v>
      </c>
      <c r="CU10" s="170">
        <v>6</v>
      </c>
      <c r="CV10" s="170">
        <v>7</v>
      </c>
      <c r="CW10" s="170">
        <v>8</v>
      </c>
      <c r="CX10" s="170">
        <v>9</v>
      </c>
      <c r="CY10" s="170">
        <v>10</v>
      </c>
      <c r="CZ10" s="170">
        <v>11</v>
      </c>
      <c r="DA10" s="170">
        <v>12</v>
      </c>
      <c r="DC10" s="172">
        <v>1</v>
      </c>
      <c r="DD10" s="170">
        <v>2</v>
      </c>
      <c r="DE10" s="170">
        <v>3</v>
      </c>
      <c r="DF10" s="170">
        <v>4</v>
      </c>
      <c r="DG10" s="170">
        <v>5</v>
      </c>
      <c r="DH10" s="170">
        <v>6</v>
      </c>
      <c r="DI10" s="170">
        <v>7</v>
      </c>
      <c r="DJ10" s="170">
        <v>8</v>
      </c>
      <c r="DK10" s="170">
        <v>9</v>
      </c>
      <c r="DL10" s="170">
        <v>10</v>
      </c>
      <c r="DM10" s="170">
        <v>11</v>
      </c>
      <c r="DN10" s="170">
        <v>12</v>
      </c>
      <c r="DP10" s="172">
        <v>1</v>
      </c>
      <c r="DQ10" s="170">
        <v>2</v>
      </c>
      <c r="DR10" s="170">
        <v>3</v>
      </c>
      <c r="DS10" s="170">
        <v>4</v>
      </c>
      <c r="DT10" s="170">
        <v>5</v>
      </c>
      <c r="DU10" s="170">
        <v>6</v>
      </c>
      <c r="DV10" s="170">
        <v>7</v>
      </c>
      <c r="DW10" s="170">
        <v>8</v>
      </c>
      <c r="DX10" s="170">
        <v>9</v>
      </c>
      <c r="DY10" s="170">
        <v>10</v>
      </c>
      <c r="DZ10" s="170">
        <v>11</v>
      </c>
      <c r="EA10" s="170">
        <v>12</v>
      </c>
      <c r="EC10" s="172">
        <v>1</v>
      </c>
      <c r="ED10" s="170">
        <v>2</v>
      </c>
      <c r="EE10" s="170">
        <v>3</v>
      </c>
      <c r="EF10" s="170">
        <v>4</v>
      </c>
      <c r="EG10" s="170">
        <v>5</v>
      </c>
      <c r="EH10" s="170">
        <v>6</v>
      </c>
      <c r="EI10" s="170">
        <v>7</v>
      </c>
      <c r="EJ10" s="170">
        <v>8</v>
      </c>
      <c r="EK10" s="170">
        <v>9</v>
      </c>
      <c r="EL10" s="170">
        <v>10</v>
      </c>
      <c r="EM10" s="170">
        <v>11</v>
      </c>
      <c r="EN10" s="170">
        <v>12</v>
      </c>
      <c r="EP10" s="172">
        <v>1</v>
      </c>
      <c r="EQ10" s="170">
        <v>2</v>
      </c>
      <c r="ER10" s="170">
        <v>3</v>
      </c>
      <c r="ES10" s="170">
        <v>4</v>
      </c>
      <c r="ET10" s="170">
        <v>5</v>
      </c>
      <c r="EU10" s="170">
        <v>6</v>
      </c>
      <c r="EV10" s="170">
        <v>7</v>
      </c>
      <c r="EW10" s="170">
        <v>8</v>
      </c>
      <c r="EX10" s="170">
        <v>9</v>
      </c>
      <c r="EY10" s="170">
        <v>10</v>
      </c>
      <c r="EZ10" s="170">
        <v>11</v>
      </c>
      <c r="FA10" s="170">
        <v>12</v>
      </c>
      <c r="FC10" s="172">
        <v>1</v>
      </c>
      <c r="FD10" s="170">
        <v>2</v>
      </c>
      <c r="FE10" s="170">
        <v>3</v>
      </c>
      <c r="FF10" s="170">
        <v>4</v>
      </c>
      <c r="FG10" s="170">
        <v>5</v>
      </c>
      <c r="FH10" s="170">
        <v>6</v>
      </c>
      <c r="FI10" s="170">
        <v>7</v>
      </c>
      <c r="FJ10" s="170">
        <v>8</v>
      </c>
      <c r="FK10" s="170">
        <v>9</v>
      </c>
      <c r="FL10" s="170">
        <v>10</v>
      </c>
      <c r="FM10" s="170">
        <v>11</v>
      </c>
      <c r="FN10" s="170">
        <v>12</v>
      </c>
      <c r="FP10" s="172">
        <v>1</v>
      </c>
      <c r="FQ10" s="170">
        <v>2</v>
      </c>
      <c r="FR10" s="170">
        <v>3</v>
      </c>
      <c r="FS10" s="170">
        <v>4</v>
      </c>
      <c r="FT10" s="170">
        <v>5</v>
      </c>
      <c r="FU10" s="170">
        <v>6</v>
      </c>
      <c r="FV10" s="170">
        <v>7</v>
      </c>
      <c r="FW10" s="170">
        <v>8</v>
      </c>
      <c r="FX10" s="170">
        <v>9</v>
      </c>
      <c r="FY10" s="170">
        <v>10</v>
      </c>
      <c r="FZ10" s="170">
        <v>11</v>
      </c>
      <c r="GA10" s="170">
        <v>12</v>
      </c>
      <c r="GC10" s="172">
        <v>1</v>
      </c>
      <c r="GD10" s="170">
        <v>2</v>
      </c>
      <c r="GE10" s="170">
        <v>3</v>
      </c>
      <c r="GF10" s="170">
        <v>4</v>
      </c>
      <c r="GG10" s="170">
        <v>5</v>
      </c>
      <c r="GH10" s="170">
        <v>6</v>
      </c>
      <c r="GI10" s="170">
        <v>7</v>
      </c>
      <c r="GJ10" s="170">
        <v>8</v>
      </c>
      <c r="GK10" s="170">
        <v>9</v>
      </c>
      <c r="GL10" s="170">
        <v>10</v>
      </c>
      <c r="GM10" s="170">
        <v>11</v>
      </c>
      <c r="GN10" s="170">
        <v>12</v>
      </c>
      <c r="GP10" s="172">
        <v>1</v>
      </c>
      <c r="GQ10" s="170">
        <v>2</v>
      </c>
      <c r="GR10" s="170">
        <v>3</v>
      </c>
      <c r="GS10" s="170">
        <v>4</v>
      </c>
      <c r="GT10" s="170">
        <v>5</v>
      </c>
      <c r="GU10" s="170">
        <v>6</v>
      </c>
      <c r="GV10" s="170">
        <v>7</v>
      </c>
      <c r="GW10" s="170">
        <v>8</v>
      </c>
      <c r="GX10" s="170">
        <v>9</v>
      </c>
      <c r="GY10" s="170">
        <v>10</v>
      </c>
      <c r="GZ10" s="170">
        <v>11</v>
      </c>
      <c r="HA10" s="170">
        <v>12</v>
      </c>
      <c r="HC10" s="172">
        <v>1</v>
      </c>
      <c r="HD10" s="170">
        <v>2</v>
      </c>
      <c r="HE10" s="170">
        <v>3</v>
      </c>
      <c r="HF10" s="170">
        <v>4</v>
      </c>
      <c r="HG10" s="170">
        <v>5</v>
      </c>
      <c r="HH10" s="170">
        <v>6</v>
      </c>
      <c r="HI10" s="170">
        <v>7</v>
      </c>
      <c r="HJ10" s="170">
        <v>8</v>
      </c>
      <c r="HK10" s="170">
        <v>9</v>
      </c>
      <c r="HL10" s="170">
        <v>10</v>
      </c>
      <c r="HM10" s="170">
        <v>11</v>
      </c>
      <c r="HN10" s="170">
        <v>12</v>
      </c>
    </row>
    <row r="11" spans="1:222" ht="22.5" customHeight="1">
      <c r="A11" s="174" t="s">
        <v>0</v>
      </c>
      <c r="B11" s="175" t="s">
        <v>98</v>
      </c>
      <c r="C11" s="176">
        <f>D11+E11+H11+I11+J11+K11+L11+M11+N11</f>
        <v>534</v>
      </c>
      <c r="D11" s="177">
        <f>D12+D13</f>
        <v>213</v>
      </c>
      <c r="E11" s="177">
        <f>F11+G11</f>
        <v>72</v>
      </c>
      <c r="F11" s="178">
        <f>F12+F13</f>
        <v>2</v>
      </c>
      <c r="G11" s="178">
        <f aca="true" t="shared" si="5" ref="G11:N11">G12+G13</f>
        <v>70</v>
      </c>
      <c r="H11" s="178">
        <f t="shared" si="5"/>
        <v>156</v>
      </c>
      <c r="I11" s="178">
        <f t="shared" si="5"/>
        <v>4</v>
      </c>
      <c r="J11" s="178">
        <f t="shared" si="5"/>
        <v>86</v>
      </c>
      <c r="K11" s="178">
        <f t="shared" si="5"/>
        <v>3</v>
      </c>
      <c r="L11" s="178">
        <f t="shared" si="5"/>
        <v>0</v>
      </c>
      <c r="M11" s="178">
        <f t="shared" si="5"/>
        <v>0</v>
      </c>
      <c r="N11" s="178">
        <f t="shared" si="5"/>
        <v>0</v>
      </c>
      <c r="O11" s="161"/>
      <c r="P11" s="176">
        <f>Q11+R11+U11+V11+W11+X11+Y11+Z11+AA11</f>
        <v>26</v>
      </c>
      <c r="Q11" s="177">
        <f>Q12+Q13</f>
        <v>17</v>
      </c>
      <c r="R11" s="177">
        <f>S11+T11</f>
        <v>5</v>
      </c>
      <c r="S11" s="177">
        <f aca="true" t="shared" si="6" ref="S11:AA11">S12+S13</f>
        <v>0</v>
      </c>
      <c r="T11" s="177">
        <f t="shared" si="6"/>
        <v>5</v>
      </c>
      <c r="U11" s="177">
        <f t="shared" si="6"/>
        <v>4</v>
      </c>
      <c r="V11" s="177">
        <f t="shared" si="6"/>
        <v>0</v>
      </c>
      <c r="W11" s="177">
        <f t="shared" si="6"/>
        <v>0</v>
      </c>
      <c r="X11" s="177">
        <f t="shared" si="6"/>
        <v>0</v>
      </c>
      <c r="Y11" s="177">
        <f t="shared" si="6"/>
        <v>0</v>
      </c>
      <c r="Z11" s="177">
        <f t="shared" si="6"/>
        <v>0</v>
      </c>
      <c r="AA11" s="177">
        <f t="shared" si="6"/>
        <v>0</v>
      </c>
      <c r="AC11" s="176">
        <f>AD11+AE11+AH11+AI11+AJ11+AK11+AL11+AM11+AN11</f>
        <v>46</v>
      </c>
      <c r="AD11" s="177">
        <f>AD12+AD13</f>
        <v>10</v>
      </c>
      <c r="AE11" s="177">
        <f>AF11+AG11</f>
        <v>2</v>
      </c>
      <c r="AF11" s="178">
        <f>AF12+AF13</f>
        <v>0</v>
      </c>
      <c r="AG11" s="178">
        <f aca="true" t="shared" si="7" ref="AG11:AN11">AG12+AG13</f>
        <v>2</v>
      </c>
      <c r="AH11" s="178">
        <f t="shared" si="7"/>
        <v>0</v>
      </c>
      <c r="AI11" s="178">
        <f t="shared" si="7"/>
        <v>0</v>
      </c>
      <c r="AJ11" s="178">
        <f t="shared" si="7"/>
        <v>34</v>
      </c>
      <c r="AK11" s="178">
        <f t="shared" si="7"/>
        <v>0</v>
      </c>
      <c r="AL11" s="178">
        <f t="shared" si="7"/>
        <v>0</v>
      </c>
      <c r="AM11" s="178">
        <f t="shared" si="7"/>
        <v>0</v>
      </c>
      <c r="AN11" s="178">
        <f t="shared" si="7"/>
        <v>0</v>
      </c>
      <c r="AP11" s="176">
        <f>AQ11+AR11+AU11+AV11+AW11+AX11+AY11+AZ11+BA11</f>
        <v>5</v>
      </c>
      <c r="AQ11" s="177">
        <f>AQ12+AQ13</f>
        <v>0</v>
      </c>
      <c r="AR11" s="177">
        <f>AS11+AT11</f>
        <v>0</v>
      </c>
      <c r="AS11" s="177">
        <f aca="true" t="shared" si="8" ref="AS11:BA11">AS12+AS13</f>
        <v>0</v>
      </c>
      <c r="AT11" s="177">
        <f t="shared" si="8"/>
        <v>0</v>
      </c>
      <c r="AU11" s="177">
        <f t="shared" si="8"/>
        <v>0</v>
      </c>
      <c r="AV11" s="177">
        <f t="shared" si="8"/>
        <v>0</v>
      </c>
      <c r="AW11" s="177">
        <f t="shared" si="8"/>
        <v>4</v>
      </c>
      <c r="AX11" s="177">
        <f t="shared" si="8"/>
        <v>1</v>
      </c>
      <c r="AY11" s="177">
        <f t="shared" si="8"/>
        <v>0</v>
      </c>
      <c r="AZ11" s="177">
        <f t="shared" si="8"/>
        <v>0</v>
      </c>
      <c r="BA11" s="177">
        <f t="shared" si="8"/>
        <v>0</v>
      </c>
      <c r="BC11" s="176">
        <f>BD11+BE11+BH11+BI11+BJ11+BK11+BL11+BM11+BN11</f>
        <v>26</v>
      </c>
      <c r="BD11" s="177">
        <f>BD12+BD13</f>
        <v>8</v>
      </c>
      <c r="BE11" s="177">
        <f>BF11+BG11</f>
        <v>1</v>
      </c>
      <c r="BF11" s="177">
        <f aca="true" t="shared" si="9" ref="BF11:BN11">BF12+BF13</f>
        <v>0</v>
      </c>
      <c r="BG11" s="177">
        <f t="shared" si="9"/>
        <v>1</v>
      </c>
      <c r="BH11" s="177">
        <f t="shared" si="9"/>
        <v>0</v>
      </c>
      <c r="BI11" s="177">
        <f t="shared" si="9"/>
        <v>0</v>
      </c>
      <c r="BJ11" s="177">
        <f t="shared" si="9"/>
        <v>17</v>
      </c>
      <c r="BK11" s="177">
        <f t="shared" si="9"/>
        <v>0</v>
      </c>
      <c r="BL11" s="177">
        <f t="shared" si="9"/>
        <v>0</v>
      </c>
      <c r="BM11" s="177">
        <f t="shared" si="9"/>
        <v>0</v>
      </c>
      <c r="BN11" s="177">
        <f t="shared" si="9"/>
        <v>0</v>
      </c>
      <c r="BP11" s="176">
        <f>BQ11+BR11+BU11+BV11+BW11+BX11+BY11+BZ11+CA11</f>
        <v>35</v>
      </c>
      <c r="BQ11" s="177">
        <f>BQ12+BQ13</f>
        <v>33</v>
      </c>
      <c r="BR11" s="177">
        <f>BS11+BT11</f>
        <v>1</v>
      </c>
      <c r="BS11" s="177">
        <f aca="true" t="shared" si="10" ref="BS11:CA11">BS12+BS13</f>
        <v>0</v>
      </c>
      <c r="BT11" s="177">
        <f t="shared" si="10"/>
        <v>1</v>
      </c>
      <c r="BU11" s="177">
        <f t="shared" si="10"/>
        <v>0</v>
      </c>
      <c r="BV11" s="177">
        <f t="shared" si="10"/>
        <v>0</v>
      </c>
      <c r="BW11" s="177">
        <f t="shared" si="10"/>
        <v>1</v>
      </c>
      <c r="BX11" s="177">
        <f t="shared" si="10"/>
        <v>0</v>
      </c>
      <c r="BY11" s="177">
        <f t="shared" si="10"/>
        <v>0</v>
      </c>
      <c r="BZ11" s="177">
        <f t="shared" si="10"/>
        <v>0</v>
      </c>
      <c r="CA11" s="177">
        <f t="shared" si="10"/>
        <v>0</v>
      </c>
      <c r="CC11" s="176">
        <f>CD11+CE11+CH11+CI11+CJ11+CK11+CL11+CM11+CN11</f>
        <v>3</v>
      </c>
      <c r="CD11" s="177">
        <f>CD12+CD13</f>
        <v>1</v>
      </c>
      <c r="CE11" s="177">
        <f>CF11+CG11</f>
        <v>0</v>
      </c>
      <c r="CF11" s="177">
        <f aca="true" t="shared" si="11" ref="CF11:CN11">CF12+CF13</f>
        <v>0</v>
      </c>
      <c r="CG11" s="177">
        <f t="shared" si="11"/>
        <v>0</v>
      </c>
      <c r="CH11" s="177">
        <f t="shared" si="11"/>
        <v>1</v>
      </c>
      <c r="CI11" s="177">
        <f t="shared" si="11"/>
        <v>0</v>
      </c>
      <c r="CJ11" s="177">
        <f t="shared" si="11"/>
        <v>1</v>
      </c>
      <c r="CK11" s="177">
        <f t="shared" si="11"/>
        <v>0</v>
      </c>
      <c r="CL11" s="177">
        <f t="shared" si="11"/>
        <v>0</v>
      </c>
      <c r="CM11" s="177">
        <f t="shared" si="11"/>
        <v>0</v>
      </c>
      <c r="CN11" s="177">
        <f t="shared" si="11"/>
        <v>0</v>
      </c>
      <c r="CP11" s="176">
        <f>CQ11+CR11+CU11+CV11+CW11+CX11+CY11+CZ11+DA11</f>
        <v>9</v>
      </c>
      <c r="CQ11" s="177">
        <f>CQ12+CQ13</f>
        <v>2</v>
      </c>
      <c r="CR11" s="177">
        <f>CS11+CT11</f>
        <v>4</v>
      </c>
      <c r="CS11" s="177">
        <f aca="true" t="shared" si="12" ref="CS11:DA11">CS12+CS13</f>
        <v>0</v>
      </c>
      <c r="CT11" s="177">
        <f t="shared" si="12"/>
        <v>4</v>
      </c>
      <c r="CU11" s="177">
        <f t="shared" si="12"/>
        <v>2</v>
      </c>
      <c r="CV11" s="177">
        <f t="shared" si="12"/>
        <v>0</v>
      </c>
      <c r="CW11" s="177">
        <f t="shared" si="12"/>
        <v>1</v>
      </c>
      <c r="CX11" s="177">
        <f t="shared" si="12"/>
        <v>0</v>
      </c>
      <c r="CY11" s="177">
        <f t="shared" si="12"/>
        <v>0</v>
      </c>
      <c r="CZ11" s="177">
        <f t="shared" si="12"/>
        <v>0</v>
      </c>
      <c r="DA11" s="177">
        <f t="shared" si="12"/>
        <v>0</v>
      </c>
      <c r="DC11" s="176">
        <f>DD11+DE11+DH11+DI11+DJ11+DK11+DL11+DM11+DN11</f>
        <v>41</v>
      </c>
      <c r="DD11" s="177">
        <f>DD12+DD13</f>
        <v>7</v>
      </c>
      <c r="DE11" s="177">
        <f>DF11+DG11</f>
        <v>5</v>
      </c>
      <c r="DF11" s="177">
        <f aca="true" t="shared" si="13" ref="DF11:DN11">DF12+DF13</f>
        <v>0</v>
      </c>
      <c r="DG11" s="177">
        <f t="shared" si="13"/>
        <v>5</v>
      </c>
      <c r="DH11" s="177">
        <f t="shared" si="13"/>
        <v>21</v>
      </c>
      <c r="DI11" s="177">
        <f t="shared" si="13"/>
        <v>0</v>
      </c>
      <c r="DJ11" s="177">
        <f t="shared" si="13"/>
        <v>8</v>
      </c>
      <c r="DK11" s="177">
        <f t="shared" si="13"/>
        <v>0</v>
      </c>
      <c r="DL11" s="177">
        <f t="shared" si="13"/>
        <v>0</v>
      </c>
      <c r="DM11" s="177">
        <f t="shared" si="13"/>
        <v>0</v>
      </c>
      <c r="DN11" s="177">
        <f t="shared" si="13"/>
        <v>0</v>
      </c>
      <c r="DP11" s="176">
        <f>DQ11+DR11+DU11+DV11+DW11+DX11+DY11+DZ11+EA11</f>
        <v>35</v>
      </c>
      <c r="DQ11" s="177">
        <f>DQ12+DQ13</f>
        <v>23</v>
      </c>
      <c r="DR11" s="177">
        <f>DS11+DT11</f>
        <v>7</v>
      </c>
      <c r="DS11" s="177">
        <f aca="true" t="shared" si="14" ref="DS11:EA11">DS12+DS13</f>
        <v>1</v>
      </c>
      <c r="DT11" s="177">
        <f t="shared" si="14"/>
        <v>6</v>
      </c>
      <c r="DU11" s="177">
        <f t="shared" si="14"/>
        <v>0</v>
      </c>
      <c r="DV11" s="177">
        <f t="shared" si="14"/>
        <v>0</v>
      </c>
      <c r="DW11" s="177">
        <f t="shared" si="14"/>
        <v>3</v>
      </c>
      <c r="DX11" s="177">
        <f t="shared" si="14"/>
        <v>2</v>
      </c>
      <c r="DY11" s="177">
        <f t="shared" si="14"/>
        <v>0</v>
      </c>
      <c r="DZ11" s="177">
        <f t="shared" si="14"/>
        <v>0</v>
      </c>
      <c r="EA11" s="177">
        <f t="shared" si="14"/>
        <v>0</v>
      </c>
      <c r="EC11" s="176">
        <f>ED11+EE11+EH11+EI11+EJ11+EK11+EL11+EM11+EN11</f>
        <v>196</v>
      </c>
      <c r="ED11" s="177">
        <f>ED12+ED13</f>
        <v>53</v>
      </c>
      <c r="EE11" s="177">
        <f>EF11+EG11</f>
        <v>30</v>
      </c>
      <c r="EF11" s="177">
        <f aca="true" t="shared" si="15" ref="EF11:EN11">EF12+EF13</f>
        <v>1</v>
      </c>
      <c r="EG11" s="177">
        <f t="shared" si="15"/>
        <v>29</v>
      </c>
      <c r="EH11" s="177">
        <f t="shared" si="15"/>
        <v>108</v>
      </c>
      <c r="EI11" s="177">
        <f t="shared" si="15"/>
        <v>1</v>
      </c>
      <c r="EJ11" s="177">
        <f t="shared" si="15"/>
        <v>4</v>
      </c>
      <c r="EK11" s="177">
        <f t="shared" si="15"/>
        <v>0</v>
      </c>
      <c r="EL11" s="177">
        <f t="shared" si="15"/>
        <v>0</v>
      </c>
      <c r="EM11" s="177">
        <f t="shared" si="15"/>
        <v>0</v>
      </c>
      <c r="EN11" s="177">
        <f t="shared" si="15"/>
        <v>0</v>
      </c>
      <c r="EP11" s="176">
        <f>EQ11+ER11+EU11+EV11+EW11+EX11+EY11+EZ11+FA11</f>
        <v>76</v>
      </c>
      <c r="EQ11" s="177">
        <f>EQ12+EQ13</f>
        <v>33</v>
      </c>
      <c r="ER11" s="177">
        <f>ES11+ET11</f>
        <v>16</v>
      </c>
      <c r="ES11" s="177">
        <f aca="true" t="shared" si="16" ref="ES11:FA11">ES12+ES13</f>
        <v>0</v>
      </c>
      <c r="ET11" s="177">
        <f t="shared" si="16"/>
        <v>16</v>
      </c>
      <c r="EU11" s="177">
        <f t="shared" si="16"/>
        <v>20</v>
      </c>
      <c r="EV11" s="177">
        <f t="shared" si="16"/>
        <v>3</v>
      </c>
      <c r="EW11" s="177">
        <f t="shared" si="16"/>
        <v>4</v>
      </c>
      <c r="EX11" s="177">
        <f t="shared" si="16"/>
        <v>0</v>
      </c>
      <c r="EY11" s="177">
        <f t="shared" si="16"/>
        <v>0</v>
      </c>
      <c r="EZ11" s="177">
        <f t="shared" si="16"/>
        <v>0</v>
      </c>
      <c r="FA11" s="177">
        <f t="shared" si="16"/>
        <v>0</v>
      </c>
      <c r="FC11" s="176">
        <f>FD11+FE11+FH11+FI11+FJ11+FK11+FL11+FM11+FN11</f>
        <v>36</v>
      </c>
      <c r="FD11" s="177">
        <f>FD12+FD13</f>
        <v>26</v>
      </c>
      <c r="FE11" s="177">
        <f>FF11+FG11</f>
        <v>1</v>
      </c>
      <c r="FF11" s="177">
        <f aca="true" t="shared" si="17" ref="FF11:FN11">FF12+FF13</f>
        <v>0</v>
      </c>
      <c r="FG11" s="177">
        <f t="shared" si="17"/>
        <v>1</v>
      </c>
      <c r="FH11" s="177">
        <f t="shared" si="17"/>
        <v>0</v>
      </c>
      <c r="FI11" s="177">
        <f t="shared" si="17"/>
        <v>0</v>
      </c>
      <c r="FJ11" s="177">
        <f t="shared" si="17"/>
        <v>9</v>
      </c>
      <c r="FK11" s="177">
        <f t="shared" si="17"/>
        <v>0</v>
      </c>
      <c r="FL11" s="177">
        <f t="shared" si="17"/>
        <v>0</v>
      </c>
      <c r="FM11" s="177">
        <f t="shared" si="17"/>
        <v>0</v>
      </c>
      <c r="FN11" s="177">
        <f t="shared" si="17"/>
        <v>0</v>
      </c>
      <c r="FP11" s="176">
        <f>FQ11+FR11+FU11+FV11+FW11+FX11+FY11+FZ11+GA11</f>
        <v>0</v>
      </c>
      <c r="FQ11" s="177">
        <f>FQ12+FQ13</f>
        <v>0</v>
      </c>
      <c r="FR11" s="177">
        <f>FS11+FT11</f>
        <v>0</v>
      </c>
      <c r="FS11" s="177">
        <f aca="true" t="shared" si="18" ref="FS11:GA11">FS12+FS13</f>
        <v>0</v>
      </c>
      <c r="FT11" s="177">
        <f t="shared" si="18"/>
        <v>0</v>
      </c>
      <c r="FU11" s="177">
        <f t="shared" si="18"/>
        <v>0</v>
      </c>
      <c r="FV11" s="177">
        <f t="shared" si="18"/>
        <v>0</v>
      </c>
      <c r="FW11" s="177">
        <f t="shared" si="18"/>
        <v>0</v>
      </c>
      <c r="FX11" s="177">
        <f t="shared" si="18"/>
        <v>0</v>
      </c>
      <c r="FY11" s="177">
        <f t="shared" si="18"/>
        <v>0</v>
      </c>
      <c r="FZ11" s="177">
        <f t="shared" si="18"/>
        <v>0</v>
      </c>
      <c r="GA11" s="177">
        <f t="shared" si="18"/>
        <v>0</v>
      </c>
      <c r="GC11" s="176">
        <f>GD11+GE11+GH11+GI11+GJ11+GK11+GL11+GM11+GN11</f>
        <v>0</v>
      </c>
      <c r="GD11" s="177">
        <f>GD12+GD13</f>
        <v>0</v>
      </c>
      <c r="GE11" s="177">
        <f>GF11+GG11</f>
        <v>0</v>
      </c>
      <c r="GF11" s="177">
        <f aca="true" t="shared" si="19" ref="GF11:GN11">GF12+GF13</f>
        <v>0</v>
      </c>
      <c r="GG11" s="177">
        <f t="shared" si="19"/>
        <v>0</v>
      </c>
      <c r="GH11" s="177">
        <f t="shared" si="19"/>
        <v>0</v>
      </c>
      <c r="GI11" s="177">
        <f t="shared" si="19"/>
        <v>0</v>
      </c>
      <c r="GJ11" s="177">
        <f t="shared" si="19"/>
        <v>0</v>
      </c>
      <c r="GK11" s="177">
        <f t="shared" si="19"/>
        <v>0</v>
      </c>
      <c r="GL11" s="177">
        <f t="shared" si="19"/>
        <v>0</v>
      </c>
      <c r="GM11" s="177">
        <f t="shared" si="19"/>
        <v>0</v>
      </c>
      <c r="GN11" s="177">
        <f t="shared" si="19"/>
        <v>0</v>
      </c>
      <c r="GP11" s="176">
        <f>GQ11+GR11+GU11+GV11+GW11+GX11+GY11+GZ11+HA11</f>
        <v>0</v>
      </c>
      <c r="GQ11" s="177">
        <f>GQ12+GQ13</f>
        <v>0</v>
      </c>
      <c r="GR11" s="177">
        <f>GS11+GT11</f>
        <v>0</v>
      </c>
      <c r="GS11" s="177">
        <f aca="true" t="shared" si="20" ref="GS11:GZ11">GS12+GS13</f>
        <v>0</v>
      </c>
      <c r="GT11" s="177">
        <f t="shared" si="20"/>
        <v>0</v>
      </c>
      <c r="GU11" s="177">
        <f t="shared" si="20"/>
        <v>0</v>
      </c>
      <c r="GV11" s="177">
        <f t="shared" si="20"/>
        <v>0</v>
      </c>
      <c r="GW11" s="177">
        <f t="shared" si="20"/>
        <v>0</v>
      </c>
      <c r="GX11" s="177">
        <f t="shared" si="20"/>
        <v>0</v>
      </c>
      <c r="GY11" s="177">
        <f t="shared" si="20"/>
        <v>0</v>
      </c>
      <c r="GZ11" s="177">
        <f t="shared" si="20"/>
        <v>0</v>
      </c>
      <c r="HA11" s="177">
        <f>HA12+HA13</f>
        <v>0</v>
      </c>
      <c r="HC11" s="176">
        <f>HD11+HE11+HH11+HI11+HJ11+HK11+HL11+HM11+HN11</f>
        <v>0</v>
      </c>
      <c r="HD11" s="177">
        <f>HD12+HD13</f>
        <v>0</v>
      </c>
      <c r="HE11" s="177">
        <f>HF11+HG11</f>
        <v>0</v>
      </c>
      <c r="HF11" s="177">
        <f aca="true" t="shared" si="21" ref="HF11:HM11">HF12+HF13</f>
        <v>0</v>
      </c>
      <c r="HG11" s="177">
        <f t="shared" si="21"/>
        <v>0</v>
      </c>
      <c r="HH11" s="177">
        <f t="shared" si="21"/>
        <v>0</v>
      </c>
      <c r="HI11" s="177">
        <f t="shared" si="21"/>
        <v>0</v>
      </c>
      <c r="HJ11" s="177">
        <f t="shared" si="21"/>
        <v>0</v>
      </c>
      <c r="HK11" s="177">
        <f t="shared" si="21"/>
        <v>0</v>
      </c>
      <c r="HL11" s="177">
        <f t="shared" si="21"/>
        <v>0</v>
      </c>
      <c r="HM11" s="177">
        <f t="shared" si="21"/>
        <v>0</v>
      </c>
      <c r="HN11" s="177">
        <f>HN12+HN13</f>
        <v>0</v>
      </c>
    </row>
    <row r="12" spans="1:222" ht="22.5" customHeight="1">
      <c r="A12" s="180">
        <v>1</v>
      </c>
      <c r="B12" s="181" t="s">
        <v>99</v>
      </c>
      <c r="C12" s="176">
        <f aca="true" t="shared" si="22" ref="C12:C25">D12+E12+H12+I12+J12+K12+L12+M12+N12</f>
        <v>190</v>
      </c>
      <c r="D12" s="559">
        <f>Q12+AD12+AQ12+BD12+BQ12+CD12+CQ12+DD12+DQ12+ED12+EQ12+FD12+FQ12+GD12+GQ12+HD12</f>
        <v>91</v>
      </c>
      <c r="E12" s="177">
        <f aca="true" t="shared" si="23" ref="E12:E25">F12+G12</f>
        <v>20</v>
      </c>
      <c r="F12" s="560">
        <f>S12+AF12+AS12+BF12+BS12+CF12+CS12+DF12+DS12+EF12+ES12+FF12+FS12+GF12+GS12+HF12</f>
        <v>2</v>
      </c>
      <c r="G12" s="560">
        <f aca="true" t="shared" si="24" ref="G12:N12">T12+AG12+AT12+BG12+BT12+CG12+CT12+DG12+DT12+EG12+ET12+FG12+FT12+GG12+GT12+HG12</f>
        <v>18</v>
      </c>
      <c r="H12" s="560">
        <f t="shared" si="24"/>
        <v>1</v>
      </c>
      <c r="I12" s="560">
        <f t="shared" si="24"/>
        <v>0</v>
      </c>
      <c r="J12" s="560">
        <f t="shared" si="24"/>
        <v>75</v>
      </c>
      <c r="K12" s="560">
        <f t="shared" si="24"/>
        <v>3</v>
      </c>
      <c r="L12" s="560">
        <f t="shared" si="24"/>
        <v>0</v>
      </c>
      <c r="M12" s="560">
        <f t="shared" si="24"/>
        <v>0</v>
      </c>
      <c r="N12" s="560">
        <f t="shared" si="24"/>
        <v>0</v>
      </c>
      <c r="O12" s="161"/>
      <c r="P12" s="176">
        <f aca="true" t="shared" si="25" ref="P12:P25">Q12+R12+U12+V12+W12+X12+Y12+Z12+AA12</f>
        <v>0</v>
      </c>
      <c r="Q12" s="182">
        <v>0</v>
      </c>
      <c r="R12" s="177">
        <f aca="true" t="shared" si="26" ref="R12:R25">S12+T12</f>
        <v>0</v>
      </c>
      <c r="S12" s="183">
        <v>0</v>
      </c>
      <c r="T12" s="183">
        <v>0</v>
      </c>
      <c r="U12" s="183">
        <v>0</v>
      </c>
      <c r="V12" s="183">
        <v>0</v>
      </c>
      <c r="W12" s="183">
        <v>0</v>
      </c>
      <c r="X12" s="183">
        <v>0</v>
      </c>
      <c r="Y12" s="183">
        <v>0</v>
      </c>
      <c r="Z12" s="183">
        <v>0</v>
      </c>
      <c r="AA12" s="184">
        <v>0</v>
      </c>
      <c r="AC12" s="176">
        <f aca="true" t="shared" si="27" ref="AC12:AC25">AD12+AE12+AH12+AI12+AJ12+AK12+AL12+AM12+AN12</f>
        <v>45</v>
      </c>
      <c r="AD12" s="213">
        <v>9</v>
      </c>
      <c r="AE12" s="177">
        <f aca="true" t="shared" si="28" ref="AE12:AE25">AF12+AG12</f>
        <v>2</v>
      </c>
      <c r="AF12" s="216">
        <v>0</v>
      </c>
      <c r="AG12" s="216">
        <v>2</v>
      </c>
      <c r="AH12" s="216">
        <v>0</v>
      </c>
      <c r="AI12" s="216">
        <v>0</v>
      </c>
      <c r="AJ12" s="216">
        <v>34</v>
      </c>
      <c r="AK12" s="216">
        <v>0</v>
      </c>
      <c r="AL12" s="216">
        <v>0</v>
      </c>
      <c r="AM12" s="216">
        <v>0</v>
      </c>
      <c r="AN12" s="210">
        <v>0</v>
      </c>
      <c r="AP12" s="176">
        <f aca="true" t="shared" si="29" ref="AP12:AP25">AQ12+AR12+AU12+AV12+AW12+AX12+AY12+AZ12+BA12</f>
        <v>4</v>
      </c>
      <c r="AQ12" s="609">
        <v>0</v>
      </c>
      <c r="AR12" s="177">
        <f aca="true" t="shared" si="30" ref="AR12:AR25">AS12+AT12</f>
        <v>0</v>
      </c>
      <c r="AS12" s="611">
        <v>0</v>
      </c>
      <c r="AT12" s="611">
        <v>0</v>
      </c>
      <c r="AU12" s="611">
        <v>0</v>
      </c>
      <c r="AV12" s="611">
        <v>0</v>
      </c>
      <c r="AW12" s="611">
        <v>3</v>
      </c>
      <c r="AX12" s="611">
        <v>1</v>
      </c>
      <c r="AY12" s="611">
        <v>0</v>
      </c>
      <c r="AZ12" s="611">
        <v>0</v>
      </c>
      <c r="BA12" s="612">
        <v>0</v>
      </c>
      <c r="BC12" s="176">
        <f aca="true" t="shared" si="31" ref="BC12:BC25">BD12+BE12+BH12+BI12+BJ12+BK12+BL12+BM12+BN12</f>
        <v>23</v>
      </c>
      <c r="BD12" s="609">
        <v>7</v>
      </c>
      <c r="BE12" s="177">
        <f aca="true" t="shared" si="32" ref="BE12:BE25">BF12+BG12</f>
        <v>1</v>
      </c>
      <c r="BF12" s="611">
        <v>0</v>
      </c>
      <c r="BG12" s="611">
        <v>1</v>
      </c>
      <c r="BH12" s="611">
        <v>0</v>
      </c>
      <c r="BI12" s="611">
        <v>0</v>
      </c>
      <c r="BJ12" s="611">
        <v>15</v>
      </c>
      <c r="BK12" s="611">
        <v>0</v>
      </c>
      <c r="BL12" s="611">
        <v>0</v>
      </c>
      <c r="BM12" s="611">
        <v>0</v>
      </c>
      <c r="BN12" s="612">
        <v>0</v>
      </c>
      <c r="BP12" s="176">
        <f aca="true" t="shared" si="33" ref="BP12:BP25">BQ12+BR12+BU12+BV12+BW12+BX12+BY12+BZ12+CA12</f>
        <v>24</v>
      </c>
      <c r="BQ12" s="732">
        <v>22</v>
      </c>
      <c r="BR12" s="177">
        <f aca="true" t="shared" si="34" ref="BR12:BR25">BS12+BT12</f>
        <v>1</v>
      </c>
      <c r="BS12" s="733">
        <v>0</v>
      </c>
      <c r="BT12" s="733">
        <v>1</v>
      </c>
      <c r="BU12" s="733">
        <v>0</v>
      </c>
      <c r="BV12" s="733">
        <v>0</v>
      </c>
      <c r="BW12" s="733">
        <v>1</v>
      </c>
      <c r="BX12" s="733">
        <v>0</v>
      </c>
      <c r="BY12" s="733">
        <v>0</v>
      </c>
      <c r="BZ12" s="733">
        <v>0</v>
      </c>
      <c r="CA12" s="641">
        <v>0</v>
      </c>
      <c r="CC12" s="176">
        <f aca="true" t="shared" si="35" ref="CC12:CC25">CD12+CE12+CH12+CI12+CJ12+CK12+CL12+CM12+CN12</f>
        <v>2</v>
      </c>
      <c r="CD12" s="213">
        <v>1</v>
      </c>
      <c r="CE12" s="177">
        <f aca="true" t="shared" si="36" ref="CE12:CE25">CF12+CG12</f>
        <v>0</v>
      </c>
      <c r="CF12" s="216">
        <v>0</v>
      </c>
      <c r="CG12" s="216">
        <v>0</v>
      </c>
      <c r="CH12" s="216">
        <v>0</v>
      </c>
      <c r="CI12" s="216">
        <v>0</v>
      </c>
      <c r="CJ12" s="216">
        <v>1</v>
      </c>
      <c r="CK12" s="216">
        <v>0</v>
      </c>
      <c r="CL12" s="216">
        <v>0</v>
      </c>
      <c r="CM12" s="216">
        <v>0</v>
      </c>
      <c r="CN12" s="210">
        <v>0</v>
      </c>
      <c r="CP12" s="176">
        <f aca="true" t="shared" si="37" ref="CP12:CP25">CQ12+CR12+CU12+CV12+CW12+CX12+CY12+CZ12+DA12</f>
        <v>0</v>
      </c>
      <c r="CQ12" s="182">
        <v>0</v>
      </c>
      <c r="CR12" s="177">
        <f aca="true" t="shared" si="38" ref="CR12:CR25">CS12+CT12</f>
        <v>0</v>
      </c>
      <c r="CS12" s="183">
        <v>0</v>
      </c>
      <c r="CT12" s="183">
        <v>0</v>
      </c>
      <c r="CU12" s="183">
        <v>0</v>
      </c>
      <c r="CV12" s="183">
        <v>0</v>
      </c>
      <c r="CW12" s="183">
        <v>0</v>
      </c>
      <c r="CX12" s="183">
        <v>0</v>
      </c>
      <c r="CY12" s="183">
        <v>0</v>
      </c>
      <c r="CZ12" s="183">
        <v>0</v>
      </c>
      <c r="DA12" s="184">
        <v>0</v>
      </c>
      <c r="DC12" s="176">
        <f aca="true" t="shared" si="39" ref="DC12:DC25">DD12+DE12+DH12+DI12+DJ12+DK12+DL12+DM12+DN12</f>
        <v>11</v>
      </c>
      <c r="DD12" s="222">
        <v>3</v>
      </c>
      <c r="DE12" s="177">
        <f aca="true" t="shared" si="40" ref="DE12:DE25">DF12+DG12</f>
        <v>0</v>
      </c>
      <c r="DF12" s="224">
        <v>0</v>
      </c>
      <c r="DG12" s="224">
        <v>0</v>
      </c>
      <c r="DH12" s="224">
        <v>0</v>
      </c>
      <c r="DI12" s="224">
        <v>0</v>
      </c>
      <c r="DJ12" s="224">
        <v>8</v>
      </c>
      <c r="DK12" s="224">
        <v>0</v>
      </c>
      <c r="DL12" s="224">
        <v>0</v>
      </c>
      <c r="DM12" s="224">
        <v>0</v>
      </c>
      <c r="DN12" s="225">
        <v>0</v>
      </c>
      <c r="DP12" s="176">
        <f aca="true" t="shared" si="41" ref="DP12:DP25">DQ12+DR12+DU12+DV12+DW12+DX12+DY12+DZ12+EA12</f>
        <v>31</v>
      </c>
      <c r="DQ12" s="213">
        <v>19</v>
      </c>
      <c r="DR12" s="177">
        <f aca="true" t="shared" si="42" ref="DR12:DR25">DS12+DT12</f>
        <v>7</v>
      </c>
      <c r="DS12" s="216">
        <v>1</v>
      </c>
      <c r="DT12" s="216">
        <v>6</v>
      </c>
      <c r="DU12" s="216">
        <v>0</v>
      </c>
      <c r="DV12" s="216">
        <v>0</v>
      </c>
      <c r="DW12" s="216">
        <v>3</v>
      </c>
      <c r="DX12" s="216">
        <v>2</v>
      </c>
      <c r="DY12" s="216">
        <v>0</v>
      </c>
      <c r="DZ12" s="216">
        <v>0</v>
      </c>
      <c r="EA12" s="210">
        <v>0</v>
      </c>
      <c r="EC12" s="176">
        <f aca="true" t="shared" si="43" ref="EC12:EC25">ED12+EE12+EH12+EI12+EJ12+EK12+EL12+EM12+EN12</f>
        <v>21</v>
      </c>
      <c r="ED12" s="182">
        <v>8</v>
      </c>
      <c r="EE12" s="177">
        <f aca="true" t="shared" si="44" ref="EE12:EE25">EF12+EG12</f>
        <v>9</v>
      </c>
      <c r="EF12" s="183">
        <v>1</v>
      </c>
      <c r="EG12" s="183">
        <v>8</v>
      </c>
      <c r="EH12" s="183">
        <v>1</v>
      </c>
      <c r="EI12" s="183">
        <v>0</v>
      </c>
      <c r="EJ12" s="183">
        <v>3</v>
      </c>
      <c r="EK12" s="183">
        <v>0</v>
      </c>
      <c r="EL12" s="183">
        <v>0</v>
      </c>
      <c r="EM12" s="183">
        <v>0</v>
      </c>
      <c r="EN12" s="184">
        <v>0</v>
      </c>
      <c r="EP12" s="176">
        <f aca="true" t="shared" si="45" ref="EP12:EP25">EQ12+ER12+EU12+EV12+EW12+EX12+EY12+EZ12+FA12</f>
        <v>1</v>
      </c>
      <c r="EQ12" s="899">
        <v>1</v>
      </c>
      <c r="ER12" s="177">
        <f aca="true" t="shared" si="46" ref="ER12:ER25">ES12+ET12</f>
        <v>0</v>
      </c>
      <c r="ES12" s="908">
        <v>0</v>
      </c>
      <c r="ET12" s="908">
        <v>0</v>
      </c>
      <c r="EU12" s="908">
        <v>0</v>
      </c>
      <c r="EV12" s="908">
        <v>0</v>
      </c>
      <c r="EW12" s="908">
        <v>0</v>
      </c>
      <c r="EX12" s="908">
        <v>0</v>
      </c>
      <c r="EY12" s="908">
        <v>0</v>
      </c>
      <c r="EZ12" s="908">
        <v>0</v>
      </c>
      <c r="FA12" s="909">
        <v>0</v>
      </c>
      <c r="FC12" s="176">
        <f aca="true" t="shared" si="47" ref="FC12:FC25">FD12+FE12+FH12+FI12+FJ12+FK12+FL12+FM12+FN12</f>
        <v>28</v>
      </c>
      <c r="FD12" s="240">
        <v>21</v>
      </c>
      <c r="FE12" s="177">
        <f aca="true" t="shared" si="48" ref="FE12:FE25">FF12+FG12</f>
        <v>0</v>
      </c>
      <c r="FF12" s="242">
        <v>0</v>
      </c>
      <c r="FG12" s="242">
        <v>0</v>
      </c>
      <c r="FH12" s="242">
        <v>0</v>
      </c>
      <c r="FI12" s="242">
        <v>0</v>
      </c>
      <c r="FJ12" s="242">
        <v>7</v>
      </c>
      <c r="FK12" s="242">
        <v>0</v>
      </c>
      <c r="FL12" s="242">
        <v>0</v>
      </c>
      <c r="FM12" s="242">
        <v>0</v>
      </c>
      <c r="FN12" s="243">
        <v>0</v>
      </c>
      <c r="FP12" s="176">
        <f aca="true" t="shared" si="49" ref="FP12:FP25">FQ12+FR12+FU12+FV12+FW12+FX12+FY12+FZ12+GA12</f>
        <v>0</v>
      </c>
      <c r="FQ12" s="247"/>
      <c r="FR12" s="177">
        <f aca="true" t="shared" si="50" ref="FR12:FR25">FS12+FT12</f>
        <v>0</v>
      </c>
      <c r="FS12" s="249"/>
      <c r="FT12" s="249"/>
      <c r="FU12" s="249"/>
      <c r="FV12" s="249"/>
      <c r="FW12" s="249"/>
      <c r="FX12" s="249"/>
      <c r="FY12" s="249"/>
      <c r="FZ12" s="249"/>
      <c r="GA12" s="250"/>
      <c r="GC12" s="176">
        <f aca="true" t="shared" si="51" ref="GC12:GC25">GD12+GE12+GH12+GI12+GJ12+GK12+GL12+GM12+GN12</f>
        <v>0</v>
      </c>
      <c r="GD12" s="213"/>
      <c r="GE12" s="177">
        <f aca="true" t="shared" si="52" ref="GE12:GE25">GF12+GG12</f>
        <v>0</v>
      </c>
      <c r="GF12" s="216"/>
      <c r="GG12" s="216"/>
      <c r="GH12" s="216"/>
      <c r="GI12" s="216"/>
      <c r="GJ12" s="216"/>
      <c r="GK12" s="216"/>
      <c r="GL12" s="216"/>
      <c r="GM12" s="216"/>
      <c r="GN12" s="210"/>
      <c r="GP12" s="176">
        <f aca="true" t="shared" si="53" ref="GP12:GP25">GQ12+GR12+GU12+GV12+GW12+GX12+GY12+GZ12+HA12</f>
        <v>0</v>
      </c>
      <c r="GQ12" s="233"/>
      <c r="GR12" s="177">
        <f aca="true" t="shared" si="54" ref="GR12:GR25">GS12+GT12</f>
        <v>0</v>
      </c>
      <c r="GS12" s="235"/>
      <c r="GT12" s="235"/>
      <c r="GU12" s="235"/>
      <c r="GV12" s="235"/>
      <c r="GW12" s="235"/>
      <c r="GX12" s="235"/>
      <c r="GY12" s="235"/>
      <c r="GZ12" s="235"/>
      <c r="HA12" s="236"/>
      <c r="HC12" s="176">
        <f aca="true" t="shared" si="55" ref="HC12:HC25">HD12+HE12+HH12+HI12+HJ12+HK12+HL12+HM12+HN12</f>
        <v>0</v>
      </c>
      <c r="HD12" s="255"/>
      <c r="HE12" s="177">
        <f aca="true" t="shared" si="56" ref="HE12:HE25">HF12+HG12</f>
        <v>0</v>
      </c>
      <c r="HF12" s="257"/>
      <c r="HG12" s="257"/>
      <c r="HH12" s="257"/>
      <c r="HI12" s="257"/>
      <c r="HJ12" s="257"/>
      <c r="HK12" s="257"/>
      <c r="HL12" s="257"/>
      <c r="HM12" s="257"/>
      <c r="HN12" s="258"/>
    </row>
    <row r="13" spans="1:222" ht="22.5" customHeight="1">
      <c r="A13" s="180">
        <v>2</v>
      </c>
      <c r="B13" s="181" t="s">
        <v>100</v>
      </c>
      <c r="C13" s="176">
        <f t="shared" si="22"/>
        <v>344</v>
      </c>
      <c r="D13" s="559">
        <f>Q13+AD13+AQ13+BD13+BQ13+CD13+CQ13+DD13+DQ13+ED13+EQ13+FD13+FQ13+GD13+GQ13+HD13</f>
        <v>122</v>
      </c>
      <c r="E13" s="177">
        <f t="shared" si="23"/>
        <v>52</v>
      </c>
      <c r="F13" s="560">
        <f>S13+AF13+AS13+BF13+BS13+CF13+CS13+DF13+DS13+EF13+ES13+FF13+FS13+GF13+GS13+HF13</f>
        <v>0</v>
      </c>
      <c r="G13" s="560">
        <f aca="true" t="shared" si="57" ref="G13:N15">T13+AG13+AT13+BG13+BT13+CG13+CT13+DG13+DT13+EG13+ET13+FG13+FT13+GG13+GT13+HG13</f>
        <v>52</v>
      </c>
      <c r="H13" s="560">
        <f t="shared" si="57"/>
        <v>155</v>
      </c>
      <c r="I13" s="560">
        <f t="shared" si="57"/>
        <v>4</v>
      </c>
      <c r="J13" s="560">
        <f t="shared" si="57"/>
        <v>11</v>
      </c>
      <c r="K13" s="560">
        <f t="shared" si="57"/>
        <v>0</v>
      </c>
      <c r="L13" s="560">
        <f t="shared" si="57"/>
        <v>0</v>
      </c>
      <c r="M13" s="560">
        <f t="shared" si="57"/>
        <v>0</v>
      </c>
      <c r="N13" s="560">
        <f t="shared" si="57"/>
        <v>0</v>
      </c>
      <c r="O13" s="161"/>
      <c r="P13" s="176">
        <f t="shared" si="25"/>
        <v>26</v>
      </c>
      <c r="Q13" s="185">
        <v>17</v>
      </c>
      <c r="R13" s="177">
        <f t="shared" si="26"/>
        <v>5</v>
      </c>
      <c r="S13" s="186">
        <v>0</v>
      </c>
      <c r="T13" s="186">
        <v>5</v>
      </c>
      <c r="U13" s="186">
        <v>4</v>
      </c>
      <c r="V13" s="186">
        <v>0</v>
      </c>
      <c r="W13" s="186">
        <v>0</v>
      </c>
      <c r="X13" s="186">
        <v>0</v>
      </c>
      <c r="Y13" s="186">
        <v>0</v>
      </c>
      <c r="Z13" s="186">
        <v>0</v>
      </c>
      <c r="AA13" s="184">
        <v>0</v>
      </c>
      <c r="AC13" s="176">
        <f t="shared" si="27"/>
        <v>1</v>
      </c>
      <c r="AD13" s="208">
        <v>1</v>
      </c>
      <c r="AE13" s="177">
        <f t="shared" si="28"/>
        <v>0</v>
      </c>
      <c r="AF13" s="209">
        <v>0</v>
      </c>
      <c r="AG13" s="209">
        <v>0</v>
      </c>
      <c r="AH13" s="209">
        <v>0</v>
      </c>
      <c r="AI13" s="209">
        <v>0</v>
      </c>
      <c r="AJ13" s="209">
        <v>0</v>
      </c>
      <c r="AK13" s="209">
        <v>0</v>
      </c>
      <c r="AL13" s="209">
        <v>0</v>
      </c>
      <c r="AM13" s="209">
        <v>0</v>
      </c>
      <c r="AN13" s="210">
        <v>0</v>
      </c>
      <c r="AP13" s="176">
        <f t="shared" si="29"/>
        <v>1</v>
      </c>
      <c r="AQ13" s="610">
        <v>0</v>
      </c>
      <c r="AR13" s="177">
        <f t="shared" si="30"/>
        <v>0</v>
      </c>
      <c r="AS13" s="613">
        <v>0</v>
      </c>
      <c r="AT13" s="613">
        <v>0</v>
      </c>
      <c r="AU13" s="613">
        <v>0</v>
      </c>
      <c r="AV13" s="613">
        <v>0</v>
      </c>
      <c r="AW13" s="613">
        <v>1</v>
      </c>
      <c r="AX13" s="613">
        <v>0</v>
      </c>
      <c r="AY13" s="613">
        <v>0</v>
      </c>
      <c r="AZ13" s="613">
        <v>0</v>
      </c>
      <c r="BA13" s="612">
        <v>0</v>
      </c>
      <c r="BC13" s="176">
        <f t="shared" si="31"/>
        <v>3</v>
      </c>
      <c r="BD13" s="610">
        <v>1</v>
      </c>
      <c r="BE13" s="177">
        <f t="shared" si="32"/>
        <v>0</v>
      </c>
      <c r="BF13" s="613">
        <v>0</v>
      </c>
      <c r="BG13" s="613">
        <v>0</v>
      </c>
      <c r="BH13" s="613">
        <v>0</v>
      </c>
      <c r="BI13" s="613">
        <v>0</v>
      </c>
      <c r="BJ13" s="613">
        <v>2</v>
      </c>
      <c r="BK13" s="613">
        <v>0</v>
      </c>
      <c r="BL13" s="613">
        <v>0</v>
      </c>
      <c r="BM13" s="613">
        <v>0</v>
      </c>
      <c r="BN13" s="612">
        <v>0</v>
      </c>
      <c r="BP13" s="176">
        <f t="shared" si="33"/>
        <v>11</v>
      </c>
      <c r="BQ13" s="606">
        <v>11</v>
      </c>
      <c r="BR13" s="177">
        <f t="shared" si="34"/>
        <v>0</v>
      </c>
      <c r="BS13" s="640">
        <v>0</v>
      </c>
      <c r="BT13" s="640">
        <v>0</v>
      </c>
      <c r="BU13" s="640">
        <v>0</v>
      </c>
      <c r="BV13" s="640">
        <v>0</v>
      </c>
      <c r="BW13" s="640">
        <v>0</v>
      </c>
      <c r="BX13" s="640">
        <v>0</v>
      </c>
      <c r="BY13" s="640">
        <v>0</v>
      </c>
      <c r="BZ13" s="640">
        <v>0</v>
      </c>
      <c r="CA13" s="641">
        <v>0</v>
      </c>
      <c r="CC13" s="176">
        <f t="shared" si="35"/>
        <v>1</v>
      </c>
      <c r="CD13" s="208">
        <v>0</v>
      </c>
      <c r="CE13" s="177">
        <f t="shared" si="36"/>
        <v>0</v>
      </c>
      <c r="CF13" s="209">
        <v>0</v>
      </c>
      <c r="CG13" s="209">
        <v>0</v>
      </c>
      <c r="CH13" s="209">
        <v>1</v>
      </c>
      <c r="CI13" s="209">
        <v>0</v>
      </c>
      <c r="CJ13" s="209">
        <v>0</v>
      </c>
      <c r="CK13" s="209">
        <v>0</v>
      </c>
      <c r="CL13" s="209">
        <v>0</v>
      </c>
      <c r="CM13" s="209">
        <v>0</v>
      </c>
      <c r="CN13" s="210">
        <v>0</v>
      </c>
      <c r="CP13" s="176">
        <f t="shared" si="37"/>
        <v>9</v>
      </c>
      <c r="CQ13" s="185">
        <v>2</v>
      </c>
      <c r="CR13" s="177">
        <f t="shared" si="38"/>
        <v>4</v>
      </c>
      <c r="CS13" s="186">
        <v>0</v>
      </c>
      <c r="CT13" s="186">
        <v>4</v>
      </c>
      <c r="CU13" s="186">
        <v>2</v>
      </c>
      <c r="CV13" s="186">
        <v>0</v>
      </c>
      <c r="CW13" s="186">
        <v>1</v>
      </c>
      <c r="CX13" s="186">
        <v>0</v>
      </c>
      <c r="CY13" s="186">
        <v>0</v>
      </c>
      <c r="CZ13" s="186">
        <v>0</v>
      </c>
      <c r="DA13" s="184">
        <v>0</v>
      </c>
      <c r="DC13" s="176">
        <f t="shared" si="39"/>
        <v>30</v>
      </c>
      <c r="DD13" s="223">
        <v>4</v>
      </c>
      <c r="DE13" s="177">
        <f t="shared" si="40"/>
        <v>5</v>
      </c>
      <c r="DF13" s="226">
        <v>0</v>
      </c>
      <c r="DG13" s="226">
        <v>5</v>
      </c>
      <c r="DH13" s="226">
        <v>21</v>
      </c>
      <c r="DI13" s="226">
        <v>0</v>
      </c>
      <c r="DJ13" s="226">
        <v>0</v>
      </c>
      <c r="DK13" s="226">
        <v>0</v>
      </c>
      <c r="DL13" s="226">
        <v>0</v>
      </c>
      <c r="DM13" s="226">
        <v>0</v>
      </c>
      <c r="DN13" s="225">
        <v>0</v>
      </c>
      <c r="DP13" s="176">
        <f t="shared" si="41"/>
        <v>4</v>
      </c>
      <c r="DQ13" s="208">
        <v>4</v>
      </c>
      <c r="DR13" s="177">
        <f t="shared" si="42"/>
        <v>0</v>
      </c>
      <c r="DS13" s="209">
        <v>0</v>
      </c>
      <c r="DT13" s="209">
        <v>0</v>
      </c>
      <c r="DU13" s="209">
        <v>0</v>
      </c>
      <c r="DV13" s="209">
        <v>0</v>
      </c>
      <c r="DW13" s="209">
        <v>0</v>
      </c>
      <c r="DX13" s="209">
        <v>0</v>
      </c>
      <c r="DY13" s="209">
        <v>0</v>
      </c>
      <c r="DZ13" s="209">
        <v>0</v>
      </c>
      <c r="EA13" s="210">
        <v>0</v>
      </c>
      <c r="EC13" s="176">
        <f t="shared" si="43"/>
        <v>175</v>
      </c>
      <c r="ED13" s="185">
        <v>45</v>
      </c>
      <c r="EE13" s="177">
        <f t="shared" si="44"/>
        <v>21</v>
      </c>
      <c r="EF13" s="186">
        <v>0</v>
      </c>
      <c r="EG13" s="186">
        <v>21</v>
      </c>
      <c r="EH13" s="186">
        <v>107</v>
      </c>
      <c r="EI13" s="186">
        <v>1</v>
      </c>
      <c r="EJ13" s="186">
        <v>1</v>
      </c>
      <c r="EK13" s="186">
        <v>0</v>
      </c>
      <c r="EL13" s="186">
        <v>0</v>
      </c>
      <c r="EM13" s="186">
        <v>0</v>
      </c>
      <c r="EN13" s="184">
        <v>0</v>
      </c>
      <c r="EP13" s="176">
        <f t="shared" si="45"/>
        <v>75</v>
      </c>
      <c r="EQ13" s="902">
        <v>32</v>
      </c>
      <c r="ER13" s="177">
        <f t="shared" si="46"/>
        <v>16</v>
      </c>
      <c r="ES13" s="904">
        <v>0</v>
      </c>
      <c r="ET13" s="904">
        <v>16</v>
      </c>
      <c r="EU13" s="904">
        <v>20</v>
      </c>
      <c r="EV13" s="904">
        <v>3</v>
      </c>
      <c r="EW13" s="904">
        <v>4</v>
      </c>
      <c r="EX13" s="904">
        <v>0</v>
      </c>
      <c r="EY13" s="904">
        <v>0</v>
      </c>
      <c r="EZ13" s="904">
        <v>0</v>
      </c>
      <c r="FA13" s="909">
        <v>0</v>
      </c>
      <c r="FC13" s="176">
        <f t="shared" si="47"/>
        <v>8</v>
      </c>
      <c r="FD13" s="241">
        <v>5</v>
      </c>
      <c r="FE13" s="177">
        <f t="shared" si="48"/>
        <v>1</v>
      </c>
      <c r="FF13" s="244">
        <v>0</v>
      </c>
      <c r="FG13" s="244">
        <v>1</v>
      </c>
      <c r="FH13" s="244">
        <v>0</v>
      </c>
      <c r="FI13" s="244">
        <v>0</v>
      </c>
      <c r="FJ13" s="244">
        <v>2</v>
      </c>
      <c r="FK13" s="244">
        <v>0</v>
      </c>
      <c r="FL13" s="244">
        <v>0</v>
      </c>
      <c r="FM13" s="244">
        <v>0</v>
      </c>
      <c r="FN13" s="243">
        <v>0</v>
      </c>
      <c r="FP13" s="176">
        <f t="shared" si="49"/>
        <v>0</v>
      </c>
      <c r="FQ13" s="248"/>
      <c r="FR13" s="177">
        <f t="shared" si="50"/>
        <v>0</v>
      </c>
      <c r="FS13" s="251"/>
      <c r="FT13" s="251"/>
      <c r="FU13" s="251"/>
      <c r="FV13" s="251"/>
      <c r="FW13" s="251"/>
      <c r="FX13" s="251"/>
      <c r="FY13" s="251"/>
      <c r="FZ13" s="251"/>
      <c r="GA13" s="250"/>
      <c r="GC13" s="176">
        <f t="shared" si="51"/>
        <v>0</v>
      </c>
      <c r="GD13" s="208"/>
      <c r="GE13" s="177">
        <f t="shared" si="52"/>
        <v>0</v>
      </c>
      <c r="GF13" s="209"/>
      <c r="GG13" s="209"/>
      <c r="GH13" s="209"/>
      <c r="GI13" s="209"/>
      <c r="GJ13" s="209"/>
      <c r="GK13" s="209"/>
      <c r="GL13" s="209"/>
      <c r="GM13" s="209"/>
      <c r="GN13" s="210"/>
      <c r="GP13" s="176">
        <f t="shared" si="53"/>
        <v>0</v>
      </c>
      <c r="GQ13" s="234"/>
      <c r="GR13" s="177">
        <f t="shared" si="54"/>
        <v>0</v>
      </c>
      <c r="GS13" s="237"/>
      <c r="GT13" s="237"/>
      <c r="GU13" s="237"/>
      <c r="GV13" s="237"/>
      <c r="GW13" s="237"/>
      <c r="GX13" s="237"/>
      <c r="GY13" s="237"/>
      <c r="GZ13" s="237"/>
      <c r="HA13" s="236"/>
      <c r="HC13" s="176">
        <f t="shared" si="55"/>
        <v>0</v>
      </c>
      <c r="HD13" s="256"/>
      <c r="HE13" s="177">
        <f t="shared" si="56"/>
        <v>0</v>
      </c>
      <c r="HF13" s="259"/>
      <c r="HG13" s="259"/>
      <c r="HH13" s="259"/>
      <c r="HI13" s="259"/>
      <c r="HJ13" s="259"/>
      <c r="HK13" s="259"/>
      <c r="HL13" s="259"/>
      <c r="HM13" s="259"/>
      <c r="HN13" s="258"/>
    </row>
    <row r="14" spans="1:222" ht="22.5" customHeight="1">
      <c r="A14" s="187" t="s">
        <v>1</v>
      </c>
      <c r="B14" s="188" t="s">
        <v>101</v>
      </c>
      <c r="C14" s="176">
        <f t="shared" si="22"/>
        <v>3</v>
      </c>
      <c r="D14" s="559">
        <f>Q14+AD14+AQ14+BD14+BQ14+CD14+CQ14+DD14+DQ14+ED14+EQ14+FD14+FQ14+GD14+GQ14+HD14</f>
        <v>1</v>
      </c>
      <c r="E14" s="177">
        <f t="shared" si="23"/>
        <v>2</v>
      </c>
      <c r="F14" s="560">
        <f>S14+AF14+AS14+BF14+BS14+CF14+CS14+DF14+DS14+EF14+ES14+FF14+FS14+GF14+GS14+HF14</f>
        <v>0</v>
      </c>
      <c r="G14" s="560">
        <f t="shared" si="57"/>
        <v>2</v>
      </c>
      <c r="H14" s="560">
        <f t="shared" si="57"/>
        <v>0</v>
      </c>
      <c r="I14" s="560">
        <f t="shared" si="57"/>
        <v>0</v>
      </c>
      <c r="J14" s="560">
        <f t="shared" si="57"/>
        <v>0</v>
      </c>
      <c r="K14" s="560">
        <f t="shared" si="57"/>
        <v>0</v>
      </c>
      <c r="L14" s="560">
        <f t="shared" si="57"/>
        <v>0</v>
      </c>
      <c r="M14" s="560">
        <f t="shared" si="57"/>
        <v>0</v>
      </c>
      <c r="N14" s="560">
        <f t="shared" si="57"/>
        <v>0</v>
      </c>
      <c r="O14" s="161"/>
      <c r="P14" s="176">
        <f t="shared" si="25"/>
        <v>1</v>
      </c>
      <c r="Q14" s="185">
        <v>1</v>
      </c>
      <c r="R14" s="177">
        <f t="shared" si="26"/>
        <v>0</v>
      </c>
      <c r="S14" s="186">
        <v>0</v>
      </c>
      <c r="T14" s="186">
        <v>0</v>
      </c>
      <c r="U14" s="186">
        <v>0</v>
      </c>
      <c r="V14" s="186">
        <v>0</v>
      </c>
      <c r="W14" s="186">
        <v>0</v>
      </c>
      <c r="X14" s="186">
        <v>0</v>
      </c>
      <c r="Y14" s="186">
        <v>0</v>
      </c>
      <c r="Z14" s="186">
        <v>0</v>
      </c>
      <c r="AA14" s="184">
        <v>0</v>
      </c>
      <c r="AC14" s="176">
        <f t="shared" si="27"/>
        <v>0</v>
      </c>
      <c r="AD14" s="208">
        <v>0</v>
      </c>
      <c r="AE14" s="177">
        <f t="shared" si="28"/>
        <v>0</v>
      </c>
      <c r="AF14" s="209">
        <v>0</v>
      </c>
      <c r="AG14" s="209">
        <v>0</v>
      </c>
      <c r="AH14" s="209">
        <v>0</v>
      </c>
      <c r="AI14" s="209">
        <v>0</v>
      </c>
      <c r="AJ14" s="209">
        <v>0</v>
      </c>
      <c r="AK14" s="209">
        <v>0</v>
      </c>
      <c r="AL14" s="209">
        <v>0</v>
      </c>
      <c r="AM14" s="209">
        <v>0</v>
      </c>
      <c r="AN14" s="210">
        <v>0</v>
      </c>
      <c r="AP14" s="176">
        <f t="shared" si="29"/>
        <v>0</v>
      </c>
      <c r="AQ14" s="610">
        <v>0</v>
      </c>
      <c r="AR14" s="177">
        <f t="shared" si="30"/>
        <v>0</v>
      </c>
      <c r="AS14" s="613">
        <v>0</v>
      </c>
      <c r="AT14" s="613">
        <v>0</v>
      </c>
      <c r="AU14" s="613">
        <v>0</v>
      </c>
      <c r="AV14" s="613">
        <v>0</v>
      </c>
      <c r="AW14" s="613">
        <v>0</v>
      </c>
      <c r="AX14" s="613">
        <v>0</v>
      </c>
      <c r="AY14" s="613">
        <v>0</v>
      </c>
      <c r="AZ14" s="613">
        <v>0</v>
      </c>
      <c r="BA14" s="612">
        <v>0</v>
      </c>
      <c r="BC14" s="176">
        <f t="shared" si="31"/>
        <v>0</v>
      </c>
      <c r="BD14" s="610">
        <v>0</v>
      </c>
      <c r="BE14" s="177">
        <f t="shared" si="32"/>
        <v>0</v>
      </c>
      <c r="BF14" s="613">
        <v>0</v>
      </c>
      <c r="BG14" s="613">
        <v>0</v>
      </c>
      <c r="BH14" s="613">
        <v>0</v>
      </c>
      <c r="BI14" s="613">
        <v>0</v>
      </c>
      <c r="BJ14" s="613">
        <v>0</v>
      </c>
      <c r="BK14" s="613">
        <v>0</v>
      </c>
      <c r="BL14" s="613">
        <v>0</v>
      </c>
      <c r="BM14" s="613">
        <v>0</v>
      </c>
      <c r="BN14" s="612">
        <v>0</v>
      </c>
      <c r="BP14" s="176">
        <f t="shared" si="33"/>
        <v>0</v>
      </c>
      <c r="BQ14" s="606">
        <v>0</v>
      </c>
      <c r="BR14" s="177">
        <f t="shared" si="34"/>
        <v>0</v>
      </c>
      <c r="BS14" s="640">
        <v>0</v>
      </c>
      <c r="BT14" s="640">
        <v>0</v>
      </c>
      <c r="BU14" s="640">
        <v>0</v>
      </c>
      <c r="BV14" s="640">
        <v>0</v>
      </c>
      <c r="BW14" s="640">
        <v>0</v>
      </c>
      <c r="BX14" s="640">
        <v>0</v>
      </c>
      <c r="BY14" s="640">
        <v>0</v>
      </c>
      <c r="BZ14" s="640">
        <v>0</v>
      </c>
      <c r="CA14" s="641">
        <v>0</v>
      </c>
      <c r="CC14" s="176">
        <f t="shared" si="35"/>
        <v>0</v>
      </c>
      <c r="CD14" s="208">
        <v>0</v>
      </c>
      <c r="CE14" s="177">
        <f t="shared" si="36"/>
        <v>0</v>
      </c>
      <c r="CF14" s="209">
        <v>0</v>
      </c>
      <c r="CG14" s="209">
        <v>0</v>
      </c>
      <c r="CH14" s="209">
        <v>0</v>
      </c>
      <c r="CI14" s="209">
        <v>0</v>
      </c>
      <c r="CJ14" s="209">
        <v>0</v>
      </c>
      <c r="CK14" s="209">
        <v>0</v>
      </c>
      <c r="CL14" s="209">
        <v>0</v>
      </c>
      <c r="CM14" s="209">
        <v>0</v>
      </c>
      <c r="CN14" s="210">
        <v>0</v>
      </c>
      <c r="CP14" s="176">
        <f t="shared" si="37"/>
        <v>0</v>
      </c>
      <c r="CQ14" s="185">
        <v>0</v>
      </c>
      <c r="CR14" s="177">
        <f t="shared" si="38"/>
        <v>0</v>
      </c>
      <c r="CS14" s="186">
        <v>0</v>
      </c>
      <c r="CT14" s="186">
        <v>0</v>
      </c>
      <c r="CU14" s="186">
        <v>0</v>
      </c>
      <c r="CV14" s="186">
        <v>0</v>
      </c>
      <c r="CW14" s="186">
        <v>0</v>
      </c>
      <c r="CX14" s="186">
        <v>0</v>
      </c>
      <c r="CY14" s="186">
        <v>0</v>
      </c>
      <c r="CZ14" s="186">
        <v>0</v>
      </c>
      <c r="DA14" s="184">
        <v>0</v>
      </c>
      <c r="DC14" s="176">
        <f t="shared" si="39"/>
        <v>0</v>
      </c>
      <c r="DD14" s="223">
        <v>0</v>
      </c>
      <c r="DE14" s="177">
        <f t="shared" si="40"/>
        <v>0</v>
      </c>
      <c r="DF14" s="226">
        <v>0</v>
      </c>
      <c r="DG14" s="226">
        <v>0</v>
      </c>
      <c r="DH14" s="226">
        <v>0</v>
      </c>
      <c r="DI14" s="226">
        <v>0</v>
      </c>
      <c r="DJ14" s="226">
        <v>0</v>
      </c>
      <c r="DK14" s="226">
        <v>0</v>
      </c>
      <c r="DL14" s="226">
        <v>0</v>
      </c>
      <c r="DM14" s="226">
        <v>0</v>
      </c>
      <c r="DN14" s="225">
        <v>0</v>
      </c>
      <c r="DP14" s="176">
        <f t="shared" si="41"/>
        <v>0</v>
      </c>
      <c r="DQ14" s="208">
        <v>0</v>
      </c>
      <c r="DR14" s="177">
        <f t="shared" si="42"/>
        <v>0</v>
      </c>
      <c r="DS14" s="209">
        <v>0</v>
      </c>
      <c r="DT14" s="209">
        <v>0</v>
      </c>
      <c r="DU14" s="209">
        <v>0</v>
      </c>
      <c r="DV14" s="209">
        <v>0</v>
      </c>
      <c r="DW14" s="209">
        <v>0</v>
      </c>
      <c r="DX14" s="209">
        <v>0</v>
      </c>
      <c r="DY14" s="209">
        <v>0</v>
      </c>
      <c r="DZ14" s="209">
        <v>0</v>
      </c>
      <c r="EA14" s="210">
        <v>0</v>
      </c>
      <c r="EC14" s="176">
        <f t="shared" si="43"/>
        <v>1</v>
      </c>
      <c r="ED14" s="185">
        <v>0</v>
      </c>
      <c r="EE14" s="177">
        <f t="shared" si="44"/>
        <v>1</v>
      </c>
      <c r="EF14" s="186">
        <v>0</v>
      </c>
      <c r="EG14" s="186">
        <v>1</v>
      </c>
      <c r="EH14" s="186">
        <v>0</v>
      </c>
      <c r="EI14" s="186">
        <v>0</v>
      </c>
      <c r="EJ14" s="186">
        <v>0</v>
      </c>
      <c r="EK14" s="186">
        <v>0</v>
      </c>
      <c r="EL14" s="186">
        <v>0</v>
      </c>
      <c r="EM14" s="186">
        <v>0</v>
      </c>
      <c r="EN14" s="184">
        <v>0</v>
      </c>
      <c r="EP14" s="176">
        <f t="shared" si="45"/>
        <v>1</v>
      </c>
      <c r="EQ14" s="902">
        <v>0</v>
      </c>
      <c r="ER14" s="177">
        <f t="shared" si="46"/>
        <v>1</v>
      </c>
      <c r="ES14" s="904">
        <v>0</v>
      </c>
      <c r="ET14" s="904">
        <v>1</v>
      </c>
      <c r="EU14" s="904">
        <v>0</v>
      </c>
      <c r="EV14" s="904">
        <v>0</v>
      </c>
      <c r="EW14" s="904">
        <v>0</v>
      </c>
      <c r="EX14" s="904">
        <v>0</v>
      </c>
      <c r="EY14" s="904">
        <v>0</v>
      </c>
      <c r="EZ14" s="904">
        <v>0</v>
      </c>
      <c r="FA14" s="909">
        <v>0</v>
      </c>
      <c r="FC14" s="176">
        <f t="shared" si="47"/>
        <v>0</v>
      </c>
      <c r="FD14" s="241">
        <v>0</v>
      </c>
      <c r="FE14" s="177">
        <f t="shared" si="48"/>
        <v>0</v>
      </c>
      <c r="FF14" s="244">
        <v>0</v>
      </c>
      <c r="FG14" s="244">
        <v>0</v>
      </c>
      <c r="FH14" s="244">
        <v>0</v>
      </c>
      <c r="FI14" s="244">
        <v>0</v>
      </c>
      <c r="FJ14" s="244">
        <v>0</v>
      </c>
      <c r="FK14" s="244">
        <v>0</v>
      </c>
      <c r="FL14" s="244">
        <v>0</v>
      </c>
      <c r="FM14" s="244">
        <v>0</v>
      </c>
      <c r="FN14" s="243">
        <v>0</v>
      </c>
      <c r="FP14" s="176">
        <f t="shared" si="49"/>
        <v>0</v>
      </c>
      <c r="FQ14" s="248"/>
      <c r="FR14" s="177">
        <f t="shared" si="50"/>
        <v>0</v>
      </c>
      <c r="FS14" s="251"/>
      <c r="FT14" s="251"/>
      <c r="FU14" s="251"/>
      <c r="FV14" s="251"/>
      <c r="FW14" s="251"/>
      <c r="FX14" s="251"/>
      <c r="FY14" s="251"/>
      <c r="FZ14" s="251"/>
      <c r="GA14" s="250"/>
      <c r="GC14" s="176">
        <f t="shared" si="51"/>
        <v>0</v>
      </c>
      <c r="GD14" s="208"/>
      <c r="GE14" s="177">
        <f t="shared" si="52"/>
        <v>0</v>
      </c>
      <c r="GF14" s="209"/>
      <c r="GG14" s="209"/>
      <c r="GH14" s="209"/>
      <c r="GI14" s="209"/>
      <c r="GJ14" s="209"/>
      <c r="GK14" s="209"/>
      <c r="GL14" s="209"/>
      <c r="GM14" s="209"/>
      <c r="GN14" s="210"/>
      <c r="GP14" s="176">
        <f t="shared" si="53"/>
        <v>0</v>
      </c>
      <c r="GQ14" s="234"/>
      <c r="GR14" s="177">
        <f t="shared" si="54"/>
        <v>0</v>
      </c>
      <c r="GS14" s="237"/>
      <c r="GT14" s="237"/>
      <c r="GU14" s="237"/>
      <c r="GV14" s="237"/>
      <c r="GW14" s="237"/>
      <c r="GX14" s="237"/>
      <c r="GY14" s="237"/>
      <c r="GZ14" s="237"/>
      <c r="HA14" s="236"/>
      <c r="HC14" s="176">
        <f t="shared" si="55"/>
        <v>0</v>
      </c>
      <c r="HD14" s="256"/>
      <c r="HE14" s="177">
        <f t="shared" si="56"/>
        <v>0</v>
      </c>
      <c r="HF14" s="259"/>
      <c r="HG14" s="259"/>
      <c r="HH14" s="259"/>
      <c r="HI14" s="259"/>
      <c r="HJ14" s="259"/>
      <c r="HK14" s="259"/>
      <c r="HL14" s="259"/>
      <c r="HM14" s="259"/>
      <c r="HN14" s="258"/>
    </row>
    <row r="15" spans="1:222" ht="22.5" customHeight="1">
      <c r="A15" s="187" t="s">
        <v>9</v>
      </c>
      <c r="B15" s="188" t="s">
        <v>102</v>
      </c>
      <c r="C15" s="176">
        <f t="shared" si="22"/>
        <v>0</v>
      </c>
      <c r="D15" s="559">
        <f>Q15+AD15+AQ15+BD15+BQ15+CD15+CQ15+DD15+DQ15+ED15+EQ15+FD15+FQ15+GD15+GQ15+HD15</f>
        <v>0</v>
      </c>
      <c r="E15" s="177">
        <f t="shared" si="23"/>
        <v>0</v>
      </c>
      <c r="F15" s="560">
        <f>S15+AF15+AS15+BF15+BS15+CF15+CS15+DF15+DS15+EF15+ES15+FF15+FS15+GF15+GS15+HF15</f>
        <v>0</v>
      </c>
      <c r="G15" s="560">
        <f t="shared" si="57"/>
        <v>0</v>
      </c>
      <c r="H15" s="560">
        <f t="shared" si="57"/>
        <v>0</v>
      </c>
      <c r="I15" s="560">
        <f t="shared" si="57"/>
        <v>0</v>
      </c>
      <c r="J15" s="560">
        <f t="shared" si="57"/>
        <v>0</v>
      </c>
      <c r="K15" s="560">
        <f t="shared" si="57"/>
        <v>0</v>
      </c>
      <c r="L15" s="560">
        <f t="shared" si="57"/>
        <v>0</v>
      </c>
      <c r="M15" s="560">
        <f t="shared" si="57"/>
        <v>0</v>
      </c>
      <c r="N15" s="560">
        <f t="shared" si="57"/>
        <v>0</v>
      </c>
      <c r="O15" s="161"/>
      <c r="P15" s="176">
        <f t="shared" si="25"/>
        <v>0</v>
      </c>
      <c r="Q15" s="185">
        <v>0</v>
      </c>
      <c r="R15" s="177">
        <f t="shared" si="26"/>
        <v>0</v>
      </c>
      <c r="S15" s="186">
        <v>0</v>
      </c>
      <c r="T15" s="186">
        <v>0</v>
      </c>
      <c r="U15" s="186">
        <v>0</v>
      </c>
      <c r="V15" s="186">
        <v>0</v>
      </c>
      <c r="W15" s="186">
        <v>0</v>
      </c>
      <c r="X15" s="186">
        <v>0</v>
      </c>
      <c r="Y15" s="186">
        <v>0</v>
      </c>
      <c r="Z15" s="186">
        <v>0</v>
      </c>
      <c r="AA15" s="184">
        <v>0</v>
      </c>
      <c r="AC15" s="176">
        <f t="shared" si="27"/>
        <v>0</v>
      </c>
      <c r="AD15" s="208">
        <v>0</v>
      </c>
      <c r="AE15" s="177">
        <f t="shared" si="28"/>
        <v>0</v>
      </c>
      <c r="AF15" s="209">
        <v>0</v>
      </c>
      <c r="AG15" s="209">
        <v>0</v>
      </c>
      <c r="AH15" s="209">
        <v>0</v>
      </c>
      <c r="AI15" s="209">
        <v>0</v>
      </c>
      <c r="AJ15" s="209">
        <v>0</v>
      </c>
      <c r="AK15" s="209">
        <v>0</v>
      </c>
      <c r="AL15" s="209">
        <v>0</v>
      </c>
      <c r="AM15" s="209">
        <v>0</v>
      </c>
      <c r="AN15" s="210">
        <v>0</v>
      </c>
      <c r="AP15" s="176">
        <f t="shared" si="29"/>
        <v>0</v>
      </c>
      <c r="AQ15" s="610">
        <v>0</v>
      </c>
      <c r="AR15" s="177">
        <f t="shared" si="30"/>
        <v>0</v>
      </c>
      <c r="AS15" s="613">
        <v>0</v>
      </c>
      <c r="AT15" s="613">
        <v>0</v>
      </c>
      <c r="AU15" s="613">
        <v>0</v>
      </c>
      <c r="AV15" s="613">
        <v>0</v>
      </c>
      <c r="AW15" s="613">
        <v>0</v>
      </c>
      <c r="AX15" s="613">
        <v>0</v>
      </c>
      <c r="AY15" s="613">
        <v>0</v>
      </c>
      <c r="AZ15" s="613">
        <v>0</v>
      </c>
      <c r="BA15" s="612">
        <v>0</v>
      </c>
      <c r="BC15" s="176">
        <f t="shared" si="31"/>
        <v>0</v>
      </c>
      <c r="BD15" s="610">
        <v>0</v>
      </c>
      <c r="BE15" s="177">
        <f t="shared" si="32"/>
        <v>0</v>
      </c>
      <c r="BF15" s="613">
        <v>0</v>
      </c>
      <c r="BG15" s="613">
        <v>0</v>
      </c>
      <c r="BH15" s="613">
        <v>0</v>
      </c>
      <c r="BI15" s="613">
        <v>0</v>
      </c>
      <c r="BJ15" s="613">
        <v>0</v>
      </c>
      <c r="BK15" s="613">
        <v>0</v>
      </c>
      <c r="BL15" s="613">
        <v>0</v>
      </c>
      <c r="BM15" s="613">
        <v>0</v>
      </c>
      <c r="BN15" s="612">
        <v>0</v>
      </c>
      <c r="BP15" s="176">
        <f t="shared" si="33"/>
        <v>0</v>
      </c>
      <c r="BQ15" s="606">
        <v>0</v>
      </c>
      <c r="BR15" s="177">
        <f t="shared" si="34"/>
        <v>0</v>
      </c>
      <c r="BS15" s="640">
        <v>0</v>
      </c>
      <c r="BT15" s="640">
        <v>0</v>
      </c>
      <c r="BU15" s="640">
        <v>0</v>
      </c>
      <c r="BV15" s="640">
        <v>0</v>
      </c>
      <c r="BW15" s="640">
        <v>0</v>
      </c>
      <c r="BX15" s="640">
        <v>0</v>
      </c>
      <c r="BY15" s="640">
        <v>0</v>
      </c>
      <c r="BZ15" s="640">
        <v>0</v>
      </c>
      <c r="CA15" s="641">
        <v>0</v>
      </c>
      <c r="CC15" s="176">
        <f t="shared" si="35"/>
        <v>0</v>
      </c>
      <c r="CD15" s="208">
        <v>0</v>
      </c>
      <c r="CE15" s="177">
        <f t="shared" si="36"/>
        <v>0</v>
      </c>
      <c r="CF15" s="209">
        <v>0</v>
      </c>
      <c r="CG15" s="209">
        <v>0</v>
      </c>
      <c r="CH15" s="209">
        <v>0</v>
      </c>
      <c r="CI15" s="209">
        <v>0</v>
      </c>
      <c r="CJ15" s="209">
        <v>0</v>
      </c>
      <c r="CK15" s="209">
        <v>0</v>
      </c>
      <c r="CL15" s="209">
        <v>0</v>
      </c>
      <c r="CM15" s="209">
        <v>0</v>
      </c>
      <c r="CN15" s="210">
        <v>0</v>
      </c>
      <c r="CP15" s="176">
        <f t="shared" si="37"/>
        <v>0</v>
      </c>
      <c r="CQ15" s="185">
        <v>0</v>
      </c>
      <c r="CR15" s="177">
        <f t="shared" si="38"/>
        <v>0</v>
      </c>
      <c r="CS15" s="186">
        <v>0</v>
      </c>
      <c r="CT15" s="186">
        <v>0</v>
      </c>
      <c r="CU15" s="186">
        <v>0</v>
      </c>
      <c r="CV15" s="186">
        <v>0</v>
      </c>
      <c r="CW15" s="186">
        <v>0</v>
      </c>
      <c r="CX15" s="186">
        <v>0</v>
      </c>
      <c r="CY15" s="186">
        <v>0</v>
      </c>
      <c r="CZ15" s="186">
        <v>0</v>
      </c>
      <c r="DA15" s="184">
        <v>0</v>
      </c>
      <c r="DC15" s="176">
        <f t="shared" si="39"/>
        <v>0</v>
      </c>
      <c r="DD15" s="223">
        <v>0</v>
      </c>
      <c r="DE15" s="177">
        <f t="shared" si="40"/>
        <v>0</v>
      </c>
      <c r="DF15" s="226">
        <v>0</v>
      </c>
      <c r="DG15" s="226">
        <v>0</v>
      </c>
      <c r="DH15" s="226">
        <v>0</v>
      </c>
      <c r="DI15" s="226">
        <v>0</v>
      </c>
      <c r="DJ15" s="226">
        <v>0</v>
      </c>
      <c r="DK15" s="226">
        <v>0</v>
      </c>
      <c r="DL15" s="226">
        <v>0</v>
      </c>
      <c r="DM15" s="226">
        <v>0</v>
      </c>
      <c r="DN15" s="225">
        <v>0</v>
      </c>
      <c r="DP15" s="176">
        <f t="shared" si="41"/>
        <v>0</v>
      </c>
      <c r="DQ15" s="208">
        <v>0</v>
      </c>
      <c r="DR15" s="177">
        <f t="shared" si="42"/>
        <v>0</v>
      </c>
      <c r="DS15" s="209">
        <v>0</v>
      </c>
      <c r="DT15" s="209">
        <v>0</v>
      </c>
      <c r="DU15" s="209">
        <v>0</v>
      </c>
      <c r="DV15" s="209">
        <v>0</v>
      </c>
      <c r="DW15" s="209">
        <v>0</v>
      </c>
      <c r="DX15" s="209">
        <v>0</v>
      </c>
      <c r="DY15" s="209">
        <v>0</v>
      </c>
      <c r="DZ15" s="209">
        <v>0</v>
      </c>
      <c r="EA15" s="210">
        <v>0</v>
      </c>
      <c r="EC15" s="176">
        <f t="shared" si="43"/>
        <v>0</v>
      </c>
      <c r="ED15" s="185">
        <v>0</v>
      </c>
      <c r="EE15" s="177">
        <f t="shared" si="44"/>
        <v>0</v>
      </c>
      <c r="EF15" s="186">
        <v>0</v>
      </c>
      <c r="EG15" s="186">
        <v>0</v>
      </c>
      <c r="EH15" s="186">
        <v>0</v>
      </c>
      <c r="EI15" s="186">
        <v>0</v>
      </c>
      <c r="EJ15" s="186">
        <v>0</v>
      </c>
      <c r="EK15" s="186">
        <v>0</v>
      </c>
      <c r="EL15" s="186">
        <v>0</v>
      </c>
      <c r="EM15" s="186">
        <v>0</v>
      </c>
      <c r="EN15" s="184">
        <v>0</v>
      </c>
      <c r="EP15" s="176">
        <f t="shared" si="45"/>
        <v>0</v>
      </c>
      <c r="EQ15" s="902">
        <v>0</v>
      </c>
      <c r="ER15" s="177">
        <f t="shared" si="46"/>
        <v>0</v>
      </c>
      <c r="ES15" s="904">
        <v>0</v>
      </c>
      <c r="ET15" s="904">
        <v>0</v>
      </c>
      <c r="EU15" s="904">
        <v>0</v>
      </c>
      <c r="EV15" s="904">
        <v>0</v>
      </c>
      <c r="EW15" s="904">
        <v>0</v>
      </c>
      <c r="EX15" s="904">
        <v>0</v>
      </c>
      <c r="EY15" s="904">
        <v>0</v>
      </c>
      <c r="EZ15" s="904">
        <v>0</v>
      </c>
      <c r="FA15" s="909">
        <v>0</v>
      </c>
      <c r="FC15" s="176">
        <f t="shared" si="47"/>
        <v>0</v>
      </c>
      <c r="FD15" s="241">
        <v>0</v>
      </c>
      <c r="FE15" s="177">
        <f t="shared" si="48"/>
        <v>0</v>
      </c>
      <c r="FF15" s="244">
        <v>0</v>
      </c>
      <c r="FG15" s="244">
        <v>0</v>
      </c>
      <c r="FH15" s="244">
        <v>0</v>
      </c>
      <c r="FI15" s="244">
        <v>0</v>
      </c>
      <c r="FJ15" s="244">
        <v>0</v>
      </c>
      <c r="FK15" s="244">
        <v>0</v>
      </c>
      <c r="FL15" s="244">
        <v>0</v>
      </c>
      <c r="FM15" s="244">
        <v>0</v>
      </c>
      <c r="FN15" s="243">
        <v>0</v>
      </c>
      <c r="FP15" s="176">
        <f t="shared" si="49"/>
        <v>0</v>
      </c>
      <c r="FQ15" s="248"/>
      <c r="FR15" s="177">
        <f t="shared" si="50"/>
        <v>0</v>
      </c>
      <c r="FS15" s="251"/>
      <c r="FT15" s="251"/>
      <c r="FU15" s="251"/>
      <c r="FV15" s="251"/>
      <c r="FW15" s="251"/>
      <c r="FX15" s="251"/>
      <c r="FY15" s="251"/>
      <c r="FZ15" s="251"/>
      <c r="GA15" s="250"/>
      <c r="GC15" s="176">
        <f t="shared" si="51"/>
        <v>0</v>
      </c>
      <c r="GD15" s="208"/>
      <c r="GE15" s="177">
        <f t="shared" si="52"/>
        <v>0</v>
      </c>
      <c r="GF15" s="209"/>
      <c r="GG15" s="209"/>
      <c r="GH15" s="209"/>
      <c r="GI15" s="209"/>
      <c r="GJ15" s="209"/>
      <c r="GK15" s="209"/>
      <c r="GL15" s="209"/>
      <c r="GM15" s="209"/>
      <c r="GN15" s="210"/>
      <c r="GP15" s="176">
        <f t="shared" si="53"/>
        <v>0</v>
      </c>
      <c r="GQ15" s="234"/>
      <c r="GR15" s="177">
        <f t="shared" si="54"/>
        <v>0</v>
      </c>
      <c r="GS15" s="237"/>
      <c r="GT15" s="237"/>
      <c r="GU15" s="237"/>
      <c r="GV15" s="237"/>
      <c r="GW15" s="237"/>
      <c r="GX15" s="237"/>
      <c r="GY15" s="237"/>
      <c r="GZ15" s="237"/>
      <c r="HA15" s="236"/>
      <c r="HC15" s="176">
        <f t="shared" si="55"/>
        <v>0</v>
      </c>
      <c r="HD15" s="256"/>
      <c r="HE15" s="177">
        <f t="shared" si="56"/>
        <v>0</v>
      </c>
      <c r="HF15" s="259"/>
      <c r="HG15" s="259"/>
      <c r="HH15" s="259"/>
      <c r="HI15" s="259"/>
      <c r="HJ15" s="259"/>
      <c r="HK15" s="259"/>
      <c r="HL15" s="259"/>
      <c r="HM15" s="259"/>
      <c r="HN15" s="258"/>
    </row>
    <row r="16" spans="1:222" ht="22.5" customHeight="1">
      <c r="A16" s="187" t="s">
        <v>103</v>
      </c>
      <c r="B16" s="188" t="s">
        <v>104</v>
      </c>
      <c r="C16" s="176">
        <f t="shared" si="22"/>
        <v>531</v>
      </c>
      <c r="D16" s="176">
        <f>D17+D25</f>
        <v>212</v>
      </c>
      <c r="E16" s="176">
        <f aca="true" t="shared" si="58" ref="E16:N16">E17+E25</f>
        <v>70</v>
      </c>
      <c r="F16" s="176">
        <f t="shared" si="58"/>
        <v>2</v>
      </c>
      <c r="G16" s="176">
        <f t="shared" si="58"/>
        <v>68</v>
      </c>
      <c r="H16" s="176">
        <f t="shared" si="58"/>
        <v>156</v>
      </c>
      <c r="I16" s="176">
        <f t="shared" si="58"/>
        <v>4</v>
      </c>
      <c r="J16" s="176">
        <f t="shared" si="58"/>
        <v>86</v>
      </c>
      <c r="K16" s="176">
        <f t="shared" si="58"/>
        <v>3</v>
      </c>
      <c r="L16" s="176">
        <f t="shared" si="58"/>
        <v>0</v>
      </c>
      <c r="M16" s="176">
        <f t="shared" si="58"/>
        <v>0</v>
      </c>
      <c r="N16" s="176">
        <f t="shared" si="58"/>
        <v>0</v>
      </c>
      <c r="O16" s="161"/>
      <c r="P16" s="176">
        <f t="shared" si="25"/>
        <v>25</v>
      </c>
      <c r="Q16" s="176">
        <f>Q17+Q25</f>
        <v>16</v>
      </c>
      <c r="R16" s="176">
        <f aca="true" t="shared" si="59" ref="R16:AA16">R17+R25</f>
        <v>5</v>
      </c>
      <c r="S16" s="176">
        <f t="shared" si="59"/>
        <v>0</v>
      </c>
      <c r="T16" s="176">
        <f t="shared" si="59"/>
        <v>5</v>
      </c>
      <c r="U16" s="176">
        <f t="shared" si="59"/>
        <v>4</v>
      </c>
      <c r="V16" s="176">
        <f t="shared" si="59"/>
        <v>0</v>
      </c>
      <c r="W16" s="176">
        <f t="shared" si="59"/>
        <v>0</v>
      </c>
      <c r="X16" s="176">
        <f t="shared" si="59"/>
        <v>0</v>
      </c>
      <c r="Y16" s="176">
        <f t="shared" si="59"/>
        <v>0</v>
      </c>
      <c r="Z16" s="176">
        <f t="shared" si="59"/>
        <v>0</v>
      </c>
      <c r="AA16" s="176">
        <f t="shared" si="59"/>
        <v>0</v>
      </c>
      <c r="AC16" s="176">
        <f t="shared" si="27"/>
        <v>46</v>
      </c>
      <c r="AD16" s="176">
        <f>AD17+AD25</f>
        <v>10</v>
      </c>
      <c r="AE16" s="176">
        <f aca="true" t="shared" si="60" ref="AE16:AN16">AE17+AE25</f>
        <v>2</v>
      </c>
      <c r="AF16" s="176">
        <f t="shared" si="60"/>
        <v>0</v>
      </c>
      <c r="AG16" s="176">
        <f t="shared" si="60"/>
        <v>2</v>
      </c>
      <c r="AH16" s="176">
        <f t="shared" si="60"/>
        <v>0</v>
      </c>
      <c r="AI16" s="176">
        <f t="shared" si="60"/>
        <v>0</v>
      </c>
      <c r="AJ16" s="176">
        <f t="shared" si="60"/>
        <v>34</v>
      </c>
      <c r="AK16" s="176">
        <f t="shared" si="60"/>
        <v>0</v>
      </c>
      <c r="AL16" s="176">
        <f t="shared" si="60"/>
        <v>0</v>
      </c>
      <c r="AM16" s="176">
        <f t="shared" si="60"/>
        <v>0</v>
      </c>
      <c r="AN16" s="176">
        <f t="shared" si="60"/>
        <v>0</v>
      </c>
      <c r="AP16" s="176">
        <f t="shared" si="29"/>
        <v>5</v>
      </c>
      <c r="AQ16" s="176">
        <f>AQ17+AQ25</f>
        <v>0</v>
      </c>
      <c r="AR16" s="176">
        <f aca="true" t="shared" si="61" ref="AR16:BA16">AR17+AR25</f>
        <v>0</v>
      </c>
      <c r="AS16" s="176">
        <f t="shared" si="61"/>
        <v>0</v>
      </c>
      <c r="AT16" s="176">
        <f t="shared" si="61"/>
        <v>0</v>
      </c>
      <c r="AU16" s="176">
        <f t="shared" si="61"/>
        <v>0</v>
      </c>
      <c r="AV16" s="176">
        <f t="shared" si="61"/>
        <v>0</v>
      </c>
      <c r="AW16" s="176">
        <f t="shared" si="61"/>
        <v>4</v>
      </c>
      <c r="AX16" s="176">
        <f t="shared" si="61"/>
        <v>1</v>
      </c>
      <c r="AY16" s="176">
        <f t="shared" si="61"/>
        <v>0</v>
      </c>
      <c r="AZ16" s="176">
        <f t="shared" si="61"/>
        <v>0</v>
      </c>
      <c r="BA16" s="176">
        <f t="shared" si="61"/>
        <v>0</v>
      </c>
      <c r="BC16" s="176">
        <f t="shared" si="31"/>
        <v>26</v>
      </c>
      <c r="BD16" s="176">
        <f>BD17+BD25</f>
        <v>8</v>
      </c>
      <c r="BE16" s="176">
        <f aca="true" t="shared" si="62" ref="BE16:BN16">BE17+BE25</f>
        <v>1</v>
      </c>
      <c r="BF16" s="176">
        <f t="shared" si="62"/>
        <v>0</v>
      </c>
      <c r="BG16" s="176">
        <f t="shared" si="62"/>
        <v>1</v>
      </c>
      <c r="BH16" s="176">
        <f t="shared" si="62"/>
        <v>0</v>
      </c>
      <c r="BI16" s="176">
        <f t="shared" si="62"/>
        <v>0</v>
      </c>
      <c r="BJ16" s="176">
        <f t="shared" si="62"/>
        <v>17</v>
      </c>
      <c r="BK16" s="176">
        <f t="shared" si="62"/>
        <v>0</v>
      </c>
      <c r="BL16" s="176">
        <f t="shared" si="62"/>
        <v>0</v>
      </c>
      <c r="BM16" s="176">
        <f t="shared" si="62"/>
        <v>0</v>
      </c>
      <c r="BN16" s="176">
        <f t="shared" si="62"/>
        <v>0</v>
      </c>
      <c r="BP16" s="176">
        <f t="shared" si="33"/>
        <v>35</v>
      </c>
      <c r="BQ16" s="176">
        <f>BQ17+BQ25</f>
        <v>33</v>
      </c>
      <c r="BR16" s="176">
        <f aca="true" t="shared" si="63" ref="BR16:CA16">BR17+BR25</f>
        <v>1</v>
      </c>
      <c r="BS16" s="176">
        <f t="shared" si="63"/>
        <v>0</v>
      </c>
      <c r="BT16" s="176">
        <f t="shared" si="63"/>
        <v>1</v>
      </c>
      <c r="BU16" s="176">
        <f t="shared" si="63"/>
        <v>0</v>
      </c>
      <c r="BV16" s="176">
        <f t="shared" si="63"/>
        <v>0</v>
      </c>
      <c r="BW16" s="176">
        <f t="shared" si="63"/>
        <v>1</v>
      </c>
      <c r="BX16" s="176">
        <f t="shared" si="63"/>
        <v>0</v>
      </c>
      <c r="BY16" s="176">
        <f t="shared" si="63"/>
        <v>0</v>
      </c>
      <c r="BZ16" s="176">
        <f t="shared" si="63"/>
        <v>0</v>
      </c>
      <c r="CA16" s="176">
        <f t="shared" si="63"/>
        <v>0</v>
      </c>
      <c r="CC16" s="176">
        <f t="shared" si="35"/>
        <v>3</v>
      </c>
      <c r="CD16" s="176">
        <f>CD17+CD25</f>
        <v>1</v>
      </c>
      <c r="CE16" s="176">
        <f aca="true" t="shared" si="64" ref="CE16:CN16">CE17+CE25</f>
        <v>0</v>
      </c>
      <c r="CF16" s="176">
        <f t="shared" si="64"/>
        <v>0</v>
      </c>
      <c r="CG16" s="176">
        <f t="shared" si="64"/>
        <v>0</v>
      </c>
      <c r="CH16" s="176">
        <f t="shared" si="64"/>
        <v>1</v>
      </c>
      <c r="CI16" s="176">
        <f t="shared" si="64"/>
        <v>0</v>
      </c>
      <c r="CJ16" s="176">
        <f t="shared" si="64"/>
        <v>1</v>
      </c>
      <c r="CK16" s="176">
        <f t="shared" si="64"/>
        <v>0</v>
      </c>
      <c r="CL16" s="176">
        <f t="shared" si="64"/>
        <v>0</v>
      </c>
      <c r="CM16" s="176">
        <f t="shared" si="64"/>
        <v>0</v>
      </c>
      <c r="CN16" s="176">
        <f t="shared" si="64"/>
        <v>0</v>
      </c>
      <c r="CP16" s="176">
        <f t="shared" si="37"/>
        <v>9</v>
      </c>
      <c r="CQ16" s="176">
        <f>CQ17+CQ25</f>
        <v>2</v>
      </c>
      <c r="CR16" s="176">
        <f aca="true" t="shared" si="65" ref="CR16:DA16">CR17+CR25</f>
        <v>4</v>
      </c>
      <c r="CS16" s="176">
        <f t="shared" si="65"/>
        <v>0</v>
      </c>
      <c r="CT16" s="176">
        <f t="shared" si="65"/>
        <v>4</v>
      </c>
      <c r="CU16" s="176">
        <f t="shared" si="65"/>
        <v>2</v>
      </c>
      <c r="CV16" s="176">
        <f t="shared" si="65"/>
        <v>0</v>
      </c>
      <c r="CW16" s="176">
        <f t="shared" si="65"/>
        <v>1</v>
      </c>
      <c r="CX16" s="176">
        <f t="shared" si="65"/>
        <v>0</v>
      </c>
      <c r="CY16" s="176">
        <f t="shared" si="65"/>
        <v>0</v>
      </c>
      <c r="CZ16" s="176">
        <f t="shared" si="65"/>
        <v>0</v>
      </c>
      <c r="DA16" s="176">
        <f t="shared" si="65"/>
        <v>0</v>
      </c>
      <c r="DC16" s="176">
        <f t="shared" si="39"/>
        <v>41</v>
      </c>
      <c r="DD16" s="176">
        <f>DD17+DD25</f>
        <v>7</v>
      </c>
      <c r="DE16" s="176">
        <f aca="true" t="shared" si="66" ref="DE16:DN16">DE17+DE25</f>
        <v>5</v>
      </c>
      <c r="DF16" s="176">
        <f t="shared" si="66"/>
        <v>0</v>
      </c>
      <c r="DG16" s="176">
        <f t="shared" si="66"/>
        <v>5</v>
      </c>
      <c r="DH16" s="176">
        <f t="shared" si="66"/>
        <v>21</v>
      </c>
      <c r="DI16" s="176">
        <f t="shared" si="66"/>
        <v>0</v>
      </c>
      <c r="DJ16" s="176">
        <f t="shared" si="66"/>
        <v>8</v>
      </c>
      <c r="DK16" s="176">
        <f t="shared" si="66"/>
        <v>0</v>
      </c>
      <c r="DL16" s="176">
        <f t="shared" si="66"/>
        <v>0</v>
      </c>
      <c r="DM16" s="176">
        <f t="shared" si="66"/>
        <v>0</v>
      </c>
      <c r="DN16" s="176">
        <f t="shared" si="66"/>
        <v>0</v>
      </c>
      <c r="DP16" s="176">
        <f t="shared" si="41"/>
        <v>35</v>
      </c>
      <c r="DQ16" s="176">
        <f>DQ17+DQ25</f>
        <v>23</v>
      </c>
      <c r="DR16" s="176">
        <f aca="true" t="shared" si="67" ref="DR16:EA16">DR17+DR25</f>
        <v>7</v>
      </c>
      <c r="DS16" s="176">
        <f t="shared" si="67"/>
        <v>1</v>
      </c>
      <c r="DT16" s="176">
        <f t="shared" si="67"/>
        <v>6</v>
      </c>
      <c r="DU16" s="176">
        <f t="shared" si="67"/>
        <v>0</v>
      </c>
      <c r="DV16" s="176">
        <f t="shared" si="67"/>
        <v>0</v>
      </c>
      <c r="DW16" s="176">
        <f t="shared" si="67"/>
        <v>3</v>
      </c>
      <c r="DX16" s="176">
        <f t="shared" si="67"/>
        <v>2</v>
      </c>
      <c r="DY16" s="176">
        <f t="shared" si="67"/>
        <v>0</v>
      </c>
      <c r="DZ16" s="176">
        <f t="shared" si="67"/>
        <v>0</v>
      </c>
      <c r="EA16" s="176">
        <f t="shared" si="67"/>
        <v>0</v>
      </c>
      <c r="EC16" s="176">
        <f t="shared" si="43"/>
        <v>195</v>
      </c>
      <c r="ED16" s="176">
        <f>ED17+ED25</f>
        <v>53</v>
      </c>
      <c r="EE16" s="176">
        <f aca="true" t="shared" si="68" ref="EE16:EN16">EE17+EE25</f>
        <v>29</v>
      </c>
      <c r="EF16" s="176">
        <f t="shared" si="68"/>
        <v>1</v>
      </c>
      <c r="EG16" s="176">
        <f t="shared" si="68"/>
        <v>28</v>
      </c>
      <c r="EH16" s="176">
        <f t="shared" si="68"/>
        <v>108</v>
      </c>
      <c r="EI16" s="176">
        <f t="shared" si="68"/>
        <v>1</v>
      </c>
      <c r="EJ16" s="176">
        <f t="shared" si="68"/>
        <v>4</v>
      </c>
      <c r="EK16" s="176">
        <f t="shared" si="68"/>
        <v>0</v>
      </c>
      <c r="EL16" s="176">
        <f t="shared" si="68"/>
        <v>0</v>
      </c>
      <c r="EM16" s="176">
        <f t="shared" si="68"/>
        <v>0</v>
      </c>
      <c r="EN16" s="176">
        <f t="shared" si="68"/>
        <v>0</v>
      </c>
      <c r="EP16" s="176">
        <f t="shared" si="45"/>
        <v>75</v>
      </c>
      <c r="EQ16" s="176">
        <f>EQ17+EQ25</f>
        <v>33</v>
      </c>
      <c r="ER16" s="176">
        <f aca="true" t="shared" si="69" ref="ER16:FA16">ER17+ER25</f>
        <v>15</v>
      </c>
      <c r="ES16" s="176">
        <f t="shared" si="69"/>
        <v>0</v>
      </c>
      <c r="ET16" s="176">
        <f t="shared" si="69"/>
        <v>15</v>
      </c>
      <c r="EU16" s="176">
        <f t="shared" si="69"/>
        <v>20</v>
      </c>
      <c r="EV16" s="176">
        <f t="shared" si="69"/>
        <v>3</v>
      </c>
      <c r="EW16" s="176">
        <f t="shared" si="69"/>
        <v>4</v>
      </c>
      <c r="EX16" s="176">
        <f t="shared" si="69"/>
        <v>0</v>
      </c>
      <c r="EY16" s="176">
        <f t="shared" si="69"/>
        <v>0</v>
      </c>
      <c r="EZ16" s="176">
        <f t="shared" si="69"/>
        <v>0</v>
      </c>
      <c r="FA16" s="176">
        <f t="shared" si="69"/>
        <v>0</v>
      </c>
      <c r="FC16" s="176">
        <f t="shared" si="47"/>
        <v>36</v>
      </c>
      <c r="FD16" s="176">
        <f>FD17+FD25</f>
        <v>26</v>
      </c>
      <c r="FE16" s="176">
        <f aca="true" t="shared" si="70" ref="FE16:FN16">FE17+FE25</f>
        <v>1</v>
      </c>
      <c r="FF16" s="176">
        <f t="shared" si="70"/>
        <v>0</v>
      </c>
      <c r="FG16" s="176">
        <f t="shared" si="70"/>
        <v>1</v>
      </c>
      <c r="FH16" s="176">
        <f t="shared" si="70"/>
        <v>0</v>
      </c>
      <c r="FI16" s="176">
        <f t="shared" si="70"/>
        <v>0</v>
      </c>
      <c r="FJ16" s="176">
        <f t="shared" si="70"/>
        <v>9</v>
      </c>
      <c r="FK16" s="176">
        <f t="shared" si="70"/>
        <v>0</v>
      </c>
      <c r="FL16" s="176">
        <f t="shared" si="70"/>
        <v>0</v>
      </c>
      <c r="FM16" s="176">
        <f t="shared" si="70"/>
        <v>0</v>
      </c>
      <c r="FN16" s="176">
        <f t="shared" si="70"/>
        <v>0</v>
      </c>
      <c r="FP16" s="176">
        <f t="shared" si="49"/>
        <v>0</v>
      </c>
      <c r="FQ16" s="176">
        <f>FQ17+FQ25</f>
        <v>0</v>
      </c>
      <c r="FR16" s="176">
        <f aca="true" t="shared" si="71" ref="FR16:GA16">FR17+FR25</f>
        <v>0</v>
      </c>
      <c r="FS16" s="176">
        <f t="shared" si="71"/>
        <v>0</v>
      </c>
      <c r="FT16" s="176">
        <f t="shared" si="71"/>
        <v>0</v>
      </c>
      <c r="FU16" s="176">
        <f t="shared" si="71"/>
        <v>0</v>
      </c>
      <c r="FV16" s="176">
        <f t="shared" si="71"/>
        <v>0</v>
      </c>
      <c r="FW16" s="176">
        <f t="shared" si="71"/>
        <v>0</v>
      </c>
      <c r="FX16" s="176">
        <f t="shared" si="71"/>
        <v>0</v>
      </c>
      <c r="FY16" s="176">
        <f t="shared" si="71"/>
        <v>0</v>
      </c>
      <c r="FZ16" s="176">
        <f t="shared" si="71"/>
        <v>0</v>
      </c>
      <c r="GA16" s="176">
        <f t="shared" si="71"/>
        <v>0</v>
      </c>
      <c r="GC16" s="176">
        <f t="shared" si="51"/>
        <v>0</v>
      </c>
      <c r="GD16" s="176">
        <f>GD17+GD25</f>
        <v>0</v>
      </c>
      <c r="GE16" s="176">
        <f aca="true" t="shared" si="72" ref="GE16:GN16">GE17+GE25</f>
        <v>0</v>
      </c>
      <c r="GF16" s="176">
        <f t="shared" si="72"/>
        <v>0</v>
      </c>
      <c r="GG16" s="176">
        <f t="shared" si="72"/>
        <v>0</v>
      </c>
      <c r="GH16" s="176">
        <f t="shared" si="72"/>
        <v>0</v>
      </c>
      <c r="GI16" s="176">
        <f t="shared" si="72"/>
        <v>0</v>
      </c>
      <c r="GJ16" s="176">
        <f t="shared" si="72"/>
        <v>0</v>
      </c>
      <c r="GK16" s="176">
        <f t="shared" si="72"/>
        <v>0</v>
      </c>
      <c r="GL16" s="176">
        <f t="shared" si="72"/>
        <v>0</v>
      </c>
      <c r="GM16" s="176">
        <f t="shared" si="72"/>
        <v>0</v>
      </c>
      <c r="GN16" s="176">
        <f t="shared" si="72"/>
        <v>0</v>
      </c>
      <c r="GP16" s="176">
        <f t="shared" si="53"/>
        <v>0</v>
      </c>
      <c r="GQ16" s="176">
        <f>GQ17+GQ25</f>
        <v>0</v>
      </c>
      <c r="GR16" s="176">
        <f aca="true" t="shared" si="73" ref="GR16:HA16">GR17+GR25</f>
        <v>0</v>
      </c>
      <c r="GS16" s="176">
        <f t="shared" si="73"/>
        <v>0</v>
      </c>
      <c r="GT16" s="176">
        <f t="shared" si="73"/>
        <v>0</v>
      </c>
      <c r="GU16" s="176">
        <f t="shared" si="73"/>
        <v>0</v>
      </c>
      <c r="GV16" s="176">
        <f t="shared" si="73"/>
        <v>0</v>
      </c>
      <c r="GW16" s="176">
        <f t="shared" si="73"/>
        <v>0</v>
      </c>
      <c r="GX16" s="176">
        <f t="shared" si="73"/>
        <v>0</v>
      </c>
      <c r="GY16" s="176">
        <f t="shared" si="73"/>
        <v>0</v>
      </c>
      <c r="GZ16" s="176">
        <f t="shared" si="73"/>
        <v>0</v>
      </c>
      <c r="HA16" s="176">
        <f t="shared" si="73"/>
        <v>0</v>
      </c>
      <c r="HC16" s="176">
        <f t="shared" si="55"/>
        <v>0</v>
      </c>
      <c r="HD16" s="176">
        <f>HD17+HD25</f>
        <v>0</v>
      </c>
      <c r="HE16" s="176">
        <f aca="true" t="shared" si="74" ref="HE16:HN16">HE17+HE25</f>
        <v>0</v>
      </c>
      <c r="HF16" s="176">
        <f t="shared" si="74"/>
        <v>0</v>
      </c>
      <c r="HG16" s="176">
        <f t="shared" si="74"/>
        <v>0</v>
      </c>
      <c r="HH16" s="176">
        <f t="shared" si="74"/>
        <v>0</v>
      </c>
      <c r="HI16" s="176">
        <f t="shared" si="74"/>
        <v>0</v>
      </c>
      <c r="HJ16" s="176">
        <f t="shared" si="74"/>
        <v>0</v>
      </c>
      <c r="HK16" s="176">
        <f t="shared" si="74"/>
        <v>0</v>
      </c>
      <c r="HL16" s="176">
        <f t="shared" si="74"/>
        <v>0</v>
      </c>
      <c r="HM16" s="176">
        <f t="shared" si="74"/>
        <v>0</v>
      </c>
      <c r="HN16" s="176">
        <f t="shared" si="74"/>
        <v>0</v>
      </c>
    </row>
    <row r="17" spans="1:222" ht="22.5" customHeight="1">
      <c r="A17" s="187" t="s">
        <v>36</v>
      </c>
      <c r="B17" s="189" t="s">
        <v>105</v>
      </c>
      <c r="C17" s="176">
        <f t="shared" si="22"/>
        <v>479</v>
      </c>
      <c r="D17" s="190">
        <f>D18+D19+D20+D21+D22+D23+D24</f>
        <v>203</v>
      </c>
      <c r="E17" s="190">
        <f aca="true" t="shared" si="75" ref="E17:N17">E18+E19+E20+E21+E22+E23+E24</f>
        <v>60</v>
      </c>
      <c r="F17" s="190">
        <f t="shared" si="75"/>
        <v>0</v>
      </c>
      <c r="G17" s="190">
        <f t="shared" si="75"/>
        <v>60</v>
      </c>
      <c r="H17" s="190">
        <f t="shared" si="75"/>
        <v>156</v>
      </c>
      <c r="I17" s="190">
        <f t="shared" si="75"/>
        <v>4</v>
      </c>
      <c r="J17" s="190">
        <f t="shared" si="75"/>
        <v>53</v>
      </c>
      <c r="K17" s="190">
        <f t="shared" si="75"/>
        <v>3</v>
      </c>
      <c r="L17" s="190">
        <f t="shared" si="75"/>
        <v>0</v>
      </c>
      <c r="M17" s="190">
        <f t="shared" si="75"/>
        <v>0</v>
      </c>
      <c r="N17" s="190">
        <f t="shared" si="75"/>
        <v>0</v>
      </c>
      <c r="O17" s="161"/>
      <c r="P17" s="176">
        <f t="shared" si="25"/>
        <v>25</v>
      </c>
      <c r="Q17" s="190">
        <f>Q18+Q19+Q20+Q21+Q22+Q23+Q24</f>
        <v>16</v>
      </c>
      <c r="R17" s="190">
        <f aca="true" t="shared" si="76" ref="R17:AA17">R18+R19+R20+R21+R22+R23+R24</f>
        <v>5</v>
      </c>
      <c r="S17" s="190">
        <f t="shared" si="76"/>
        <v>0</v>
      </c>
      <c r="T17" s="190">
        <f t="shared" si="76"/>
        <v>5</v>
      </c>
      <c r="U17" s="190">
        <f t="shared" si="76"/>
        <v>4</v>
      </c>
      <c r="V17" s="190">
        <f t="shared" si="76"/>
        <v>0</v>
      </c>
      <c r="W17" s="190">
        <f t="shared" si="76"/>
        <v>0</v>
      </c>
      <c r="X17" s="190">
        <f t="shared" si="76"/>
        <v>0</v>
      </c>
      <c r="Y17" s="190">
        <f t="shared" si="76"/>
        <v>0</v>
      </c>
      <c r="Z17" s="190">
        <f t="shared" si="76"/>
        <v>0</v>
      </c>
      <c r="AA17" s="190">
        <f t="shared" si="76"/>
        <v>0</v>
      </c>
      <c r="AC17" s="176">
        <f t="shared" si="27"/>
        <v>12</v>
      </c>
      <c r="AD17" s="190">
        <f>AD18+AD19+AD20+AD21+AD22+AD23+AD24</f>
        <v>7</v>
      </c>
      <c r="AE17" s="190">
        <f aca="true" t="shared" si="77" ref="AE17:AN17">AE18+AE19+AE20+AE21+AE22+AE23+AE24</f>
        <v>1</v>
      </c>
      <c r="AF17" s="190">
        <f t="shared" si="77"/>
        <v>0</v>
      </c>
      <c r="AG17" s="190">
        <f t="shared" si="77"/>
        <v>1</v>
      </c>
      <c r="AH17" s="190">
        <f t="shared" si="77"/>
        <v>0</v>
      </c>
      <c r="AI17" s="190">
        <f t="shared" si="77"/>
        <v>0</v>
      </c>
      <c r="AJ17" s="190">
        <f t="shared" si="77"/>
        <v>4</v>
      </c>
      <c r="AK17" s="190">
        <f t="shared" si="77"/>
        <v>0</v>
      </c>
      <c r="AL17" s="190">
        <f t="shared" si="77"/>
        <v>0</v>
      </c>
      <c r="AM17" s="190">
        <f t="shared" si="77"/>
        <v>0</v>
      </c>
      <c r="AN17" s="190">
        <f t="shared" si="77"/>
        <v>0</v>
      </c>
      <c r="AP17" s="176">
        <f t="shared" si="29"/>
        <v>4</v>
      </c>
      <c r="AQ17" s="190">
        <f>AQ18+AQ19+AQ20+AQ21+AQ22+AQ23+AQ24</f>
        <v>0</v>
      </c>
      <c r="AR17" s="190">
        <f aca="true" t="shared" si="78" ref="AR17:BA17">AR18+AR19+AR20+AR21+AR22+AR23+AR24</f>
        <v>0</v>
      </c>
      <c r="AS17" s="190">
        <f t="shared" si="78"/>
        <v>0</v>
      </c>
      <c r="AT17" s="190">
        <f t="shared" si="78"/>
        <v>0</v>
      </c>
      <c r="AU17" s="190">
        <f t="shared" si="78"/>
        <v>0</v>
      </c>
      <c r="AV17" s="190">
        <f t="shared" si="78"/>
        <v>0</v>
      </c>
      <c r="AW17" s="190">
        <f t="shared" si="78"/>
        <v>3</v>
      </c>
      <c r="AX17" s="190">
        <f t="shared" si="78"/>
        <v>1</v>
      </c>
      <c r="AY17" s="190">
        <f t="shared" si="78"/>
        <v>0</v>
      </c>
      <c r="AZ17" s="190">
        <f t="shared" si="78"/>
        <v>0</v>
      </c>
      <c r="BA17" s="190">
        <f t="shared" si="78"/>
        <v>0</v>
      </c>
      <c r="BC17" s="176">
        <f t="shared" si="31"/>
        <v>26</v>
      </c>
      <c r="BD17" s="190">
        <f>BD18+BD19+BD20+BD21+BD22+BD23+BD24</f>
        <v>8</v>
      </c>
      <c r="BE17" s="190">
        <f aca="true" t="shared" si="79" ref="BE17:BN17">BE18+BE19+BE20+BE21+BE22+BE23+BE24</f>
        <v>1</v>
      </c>
      <c r="BF17" s="190">
        <f t="shared" si="79"/>
        <v>0</v>
      </c>
      <c r="BG17" s="190">
        <f t="shared" si="79"/>
        <v>1</v>
      </c>
      <c r="BH17" s="190">
        <f t="shared" si="79"/>
        <v>0</v>
      </c>
      <c r="BI17" s="190">
        <f t="shared" si="79"/>
        <v>0</v>
      </c>
      <c r="BJ17" s="190">
        <f t="shared" si="79"/>
        <v>17</v>
      </c>
      <c r="BK17" s="190">
        <f t="shared" si="79"/>
        <v>0</v>
      </c>
      <c r="BL17" s="190">
        <f t="shared" si="79"/>
        <v>0</v>
      </c>
      <c r="BM17" s="190">
        <f t="shared" si="79"/>
        <v>0</v>
      </c>
      <c r="BN17" s="190">
        <f t="shared" si="79"/>
        <v>0</v>
      </c>
      <c r="BP17" s="176">
        <f t="shared" si="33"/>
        <v>32</v>
      </c>
      <c r="BQ17" s="190">
        <f>BQ18+BQ19+BQ20+BQ21+BQ22+BQ23+BQ24</f>
        <v>31</v>
      </c>
      <c r="BR17" s="190">
        <f aca="true" t="shared" si="80" ref="BR17:CA17">BR18+BR19+BR20+BR21+BR22+BR23+BR24</f>
        <v>0</v>
      </c>
      <c r="BS17" s="190">
        <f t="shared" si="80"/>
        <v>0</v>
      </c>
      <c r="BT17" s="190">
        <f t="shared" si="80"/>
        <v>0</v>
      </c>
      <c r="BU17" s="190">
        <f t="shared" si="80"/>
        <v>0</v>
      </c>
      <c r="BV17" s="190">
        <f t="shared" si="80"/>
        <v>0</v>
      </c>
      <c r="BW17" s="190">
        <f t="shared" si="80"/>
        <v>1</v>
      </c>
      <c r="BX17" s="190">
        <f t="shared" si="80"/>
        <v>0</v>
      </c>
      <c r="BY17" s="190">
        <f t="shared" si="80"/>
        <v>0</v>
      </c>
      <c r="BZ17" s="190">
        <f t="shared" si="80"/>
        <v>0</v>
      </c>
      <c r="CA17" s="190">
        <f t="shared" si="80"/>
        <v>0</v>
      </c>
      <c r="CC17" s="176">
        <f t="shared" si="35"/>
        <v>3</v>
      </c>
      <c r="CD17" s="190">
        <f>CD18+CD19+CD20+CD21+CD22+CD23+CD24</f>
        <v>1</v>
      </c>
      <c r="CE17" s="190">
        <f aca="true" t="shared" si="81" ref="CE17:CN17">CE18+CE19+CE20+CE21+CE22+CE23+CE24</f>
        <v>0</v>
      </c>
      <c r="CF17" s="190">
        <f t="shared" si="81"/>
        <v>0</v>
      </c>
      <c r="CG17" s="190">
        <f t="shared" si="81"/>
        <v>0</v>
      </c>
      <c r="CH17" s="190">
        <f t="shared" si="81"/>
        <v>1</v>
      </c>
      <c r="CI17" s="190">
        <f t="shared" si="81"/>
        <v>0</v>
      </c>
      <c r="CJ17" s="190">
        <f t="shared" si="81"/>
        <v>1</v>
      </c>
      <c r="CK17" s="190">
        <f t="shared" si="81"/>
        <v>0</v>
      </c>
      <c r="CL17" s="190">
        <f t="shared" si="81"/>
        <v>0</v>
      </c>
      <c r="CM17" s="190">
        <f t="shared" si="81"/>
        <v>0</v>
      </c>
      <c r="CN17" s="190">
        <f t="shared" si="81"/>
        <v>0</v>
      </c>
      <c r="CP17" s="176">
        <f t="shared" si="37"/>
        <v>9</v>
      </c>
      <c r="CQ17" s="190">
        <f>CQ18+CQ19+CQ20+CQ21+CQ22+CQ23+CQ24</f>
        <v>2</v>
      </c>
      <c r="CR17" s="190">
        <f aca="true" t="shared" si="82" ref="CR17:DA17">CR18+CR19+CR20+CR21+CR22+CR23+CR24</f>
        <v>4</v>
      </c>
      <c r="CS17" s="190">
        <f t="shared" si="82"/>
        <v>0</v>
      </c>
      <c r="CT17" s="190">
        <f t="shared" si="82"/>
        <v>4</v>
      </c>
      <c r="CU17" s="190">
        <f t="shared" si="82"/>
        <v>2</v>
      </c>
      <c r="CV17" s="190">
        <f t="shared" si="82"/>
        <v>0</v>
      </c>
      <c r="CW17" s="190">
        <f t="shared" si="82"/>
        <v>1</v>
      </c>
      <c r="CX17" s="190">
        <f t="shared" si="82"/>
        <v>0</v>
      </c>
      <c r="CY17" s="190">
        <f t="shared" si="82"/>
        <v>0</v>
      </c>
      <c r="CZ17" s="190">
        <f t="shared" si="82"/>
        <v>0</v>
      </c>
      <c r="DA17" s="190">
        <f t="shared" si="82"/>
        <v>0</v>
      </c>
      <c r="DC17" s="176">
        <f t="shared" si="39"/>
        <v>41</v>
      </c>
      <c r="DD17" s="190">
        <f>DD18+DD19+DD20+DD21+DD22+DD23+DD24</f>
        <v>7</v>
      </c>
      <c r="DE17" s="190">
        <f aca="true" t="shared" si="83" ref="DE17:DN17">DE18+DE19+DE20+DE21+DE22+DE23+DE24</f>
        <v>5</v>
      </c>
      <c r="DF17" s="190">
        <f t="shared" si="83"/>
        <v>0</v>
      </c>
      <c r="DG17" s="190">
        <f t="shared" si="83"/>
        <v>5</v>
      </c>
      <c r="DH17" s="190">
        <f t="shared" si="83"/>
        <v>21</v>
      </c>
      <c r="DI17" s="190">
        <f t="shared" si="83"/>
        <v>0</v>
      </c>
      <c r="DJ17" s="190">
        <f t="shared" si="83"/>
        <v>8</v>
      </c>
      <c r="DK17" s="190">
        <f t="shared" si="83"/>
        <v>0</v>
      </c>
      <c r="DL17" s="190">
        <f t="shared" si="83"/>
        <v>0</v>
      </c>
      <c r="DM17" s="190">
        <f t="shared" si="83"/>
        <v>0</v>
      </c>
      <c r="DN17" s="190">
        <f t="shared" si="83"/>
        <v>0</v>
      </c>
      <c r="DP17" s="176">
        <f t="shared" si="41"/>
        <v>29</v>
      </c>
      <c r="DQ17" s="190">
        <f>DQ18+DQ19+DQ20+DQ21+DQ22+DQ23+DQ24</f>
        <v>21</v>
      </c>
      <c r="DR17" s="190">
        <f aca="true" t="shared" si="84" ref="DR17:EA17">DR18+DR19+DR20+DR21+DR22+DR23+DR24</f>
        <v>4</v>
      </c>
      <c r="DS17" s="190">
        <f t="shared" si="84"/>
        <v>0</v>
      </c>
      <c r="DT17" s="190">
        <f t="shared" si="84"/>
        <v>4</v>
      </c>
      <c r="DU17" s="190">
        <f t="shared" si="84"/>
        <v>0</v>
      </c>
      <c r="DV17" s="190">
        <f t="shared" si="84"/>
        <v>0</v>
      </c>
      <c r="DW17" s="190">
        <f t="shared" si="84"/>
        <v>2</v>
      </c>
      <c r="DX17" s="190">
        <f t="shared" si="84"/>
        <v>2</v>
      </c>
      <c r="DY17" s="190">
        <f t="shared" si="84"/>
        <v>0</v>
      </c>
      <c r="DZ17" s="190">
        <f t="shared" si="84"/>
        <v>0</v>
      </c>
      <c r="EA17" s="190">
        <f t="shared" si="84"/>
        <v>0</v>
      </c>
      <c r="EC17" s="176">
        <f t="shared" si="43"/>
        <v>187</v>
      </c>
      <c r="ED17" s="190">
        <f>ED18+ED19+ED20+ED21+ED22+ED23+ED24</f>
        <v>51</v>
      </c>
      <c r="EE17" s="190">
        <f aca="true" t="shared" si="85" ref="EE17:EN17">EE18+EE19+EE20+EE21+EE22+EE23+EE24</f>
        <v>24</v>
      </c>
      <c r="EF17" s="190">
        <f t="shared" si="85"/>
        <v>0</v>
      </c>
      <c r="EG17" s="190">
        <f t="shared" si="85"/>
        <v>24</v>
      </c>
      <c r="EH17" s="190">
        <f t="shared" si="85"/>
        <v>108</v>
      </c>
      <c r="EI17" s="190">
        <f t="shared" si="85"/>
        <v>1</v>
      </c>
      <c r="EJ17" s="190">
        <f t="shared" si="85"/>
        <v>3</v>
      </c>
      <c r="EK17" s="190">
        <f t="shared" si="85"/>
        <v>0</v>
      </c>
      <c r="EL17" s="190">
        <f t="shared" si="85"/>
        <v>0</v>
      </c>
      <c r="EM17" s="190">
        <f t="shared" si="85"/>
        <v>0</v>
      </c>
      <c r="EN17" s="190">
        <f t="shared" si="85"/>
        <v>0</v>
      </c>
      <c r="EP17" s="176">
        <f t="shared" si="45"/>
        <v>75</v>
      </c>
      <c r="EQ17" s="190">
        <f>EQ18+EQ19+EQ20+EQ21+EQ22+EQ23+EQ24</f>
        <v>33</v>
      </c>
      <c r="ER17" s="190">
        <f aca="true" t="shared" si="86" ref="ER17:FA17">ER18+ER19+ER20+ER21+ER22+ER23+ER24</f>
        <v>15</v>
      </c>
      <c r="ES17" s="190">
        <f t="shared" si="86"/>
        <v>0</v>
      </c>
      <c r="ET17" s="190">
        <f t="shared" si="86"/>
        <v>15</v>
      </c>
      <c r="EU17" s="190">
        <f t="shared" si="86"/>
        <v>20</v>
      </c>
      <c r="EV17" s="190">
        <f t="shared" si="86"/>
        <v>3</v>
      </c>
      <c r="EW17" s="190">
        <f t="shared" si="86"/>
        <v>4</v>
      </c>
      <c r="EX17" s="190">
        <f t="shared" si="86"/>
        <v>0</v>
      </c>
      <c r="EY17" s="190">
        <f t="shared" si="86"/>
        <v>0</v>
      </c>
      <c r="EZ17" s="190">
        <f t="shared" si="86"/>
        <v>0</v>
      </c>
      <c r="FA17" s="190">
        <f t="shared" si="86"/>
        <v>0</v>
      </c>
      <c r="FC17" s="176">
        <f t="shared" si="47"/>
        <v>36</v>
      </c>
      <c r="FD17" s="190">
        <f>FD18+FD19+FD20+FD21+FD22+FD23+FD24</f>
        <v>26</v>
      </c>
      <c r="FE17" s="190">
        <f aca="true" t="shared" si="87" ref="FE17:FN17">FE18+FE19+FE20+FE21+FE22+FE23+FE24</f>
        <v>1</v>
      </c>
      <c r="FF17" s="190">
        <f t="shared" si="87"/>
        <v>0</v>
      </c>
      <c r="FG17" s="190">
        <f t="shared" si="87"/>
        <v>1</v>
      </c>
      <c r="FH17" s="190">
        <f t="shared" si="87"/>
        <v>0</v>
      </c>
      <c r="FI17" s="190">
        <f t="shared" si="87"/>
        <v>0</v>
      </c>
      <c r="FJ17" s="190">
        <f t="shared" si="87"/>
        <v>9</v>
      </c>
      <c r="FK17" s="190">
        <f t="shared" si="87"/>
        <v>0</v>
      </c>
      <c r="FL17" s="190">
        <f t="shared" si="87"/>
        <v>0</v>
      </c>
      <c r="FM17" s="190">
        <f t="shared" si="87"/>
        <v>0</v>
      </c>
      <c r="FN17" s="190">
        <f t="shared" si="87"/>
        <v>0</v>
      </c>
      <c r="FP17" s="176">
        <f t="shared" si="49"/>
        <v>0</v>
      </c>
      <c r="FQ17" s="190">
        <f>FQ18+FQ19+FQ20+FQ21+FQ22+FQ23+FQ24</f>
        <v>0</v>
      </c>
      <c r="FR17" s="190">
        <f aca="true" t="shared" si="88" ref="FR17:GA17">FR18+FR19+FR20+FR21+FR22+FR23+FR24</f>
        <v>0</v>
      </c>
      <c r="FS17" s="190">
        <f t="shared" si="88"/>
        <v>0</v>
      </c>
      <c r="FT17" s="190">
        <f t="shared" si="88"/>
        <v>0</v>
      </c>
      <c r="FU17" s="190">
        <f t="shared" si="88"/>
        <v>0</v>
      </c>
      <c r="FV17" s="190">
        <f t="shared" si="88"/>
        <v>0</v>
      </c>
      <c r="FW17" s="190">
        <f t="shared" si="88"/>
        <v>0</v>
      </c>
      <c r="FX17" s="190">
        <f t="shared" si="88"/>
        <v>0</v>
      </c>
      <c r="FY17" s="190">
        <f t="shared" si="88"/>
        <v>0</v>
      </c>
      <c r="FZ17" s="190">
        <f t="shared" si="88"/>
        <v>0</v>
      </c>
      <c r="GA17" s="190">
        <f t="shared" si="88"/>
        <v>0</v>
      </c>
      <c r="GC17" s="176">
        <f t="shared" si="51"/>
        <v>0</v>
      </c>
      <c r="GD17" s="190">
        <f>GD18+GD19+GD20+GD21+GD22+GD23+GD24</f>
        <v>0</v>
      </c>
      <c r="GE17" s="190">
        <f aca="true" t="shared" si="89" ref="GE17:GN17">GE18+GE19+GE20+GE21+GE22+GE23+GE24</f>
        <v>0</v>
      </c>
      <c r="GF17" s="190">
        <f t="shared" si="89"/>
        <v>0</v>
      </c>
      <c r="GG17" s="190">
        <f t="shared" si="89"/>
        <v>0</v>
      </c>
      <c r="GH17" s="190">
        <f t="shared" si="89"/>
        <v>0</v>
      </c>
      <c r="GI17" s="190">
        <f t="shared" si="89"/>
        <v>0</v>
      </c>
      <c r="GJ17" s="190">
        <f t="shared" si="89"/>
        <v>0</v>
      </c>
      <c r="GK17" s="190">
        <f t="shared" si="89"/>
        <v>0</v>
      </c>
      <c r="GL17" s="190">
        <f t="shared" si="89"/>
        <v>0</v>
      </c>
      <c r="GM17" s="190">
        <f t="shared" si="89"/>
        <v>0</v>
      </c>
      <c r="GN17" s="190">
        <f t="shared" si="89"/>
        <v>0</v>
      </c>
      <c r="GP17" s="176">
        <f t="shared" si="53"/>
        <v>0</v>
      </c>
      <c r="GQ17" s="190">
        <f>GQ18+GQ19+GQ20+GQ21+GQ22+GQ23+GQ24</f>
        <v>0</v>
      </c>
      <c r="GR17" s="190">
        <f aca="true" t="shared" si="90" ref="GR17:HA17">GR18+GR19+GR20+GR21+GR22+GR23+GR24</f>
        <v>0</v>
      </c>
      <c r="GS17" s="190">
        <f t="shared" si="90"/>
        <v>0</v>
      </c>
      <c r="GT17" s="190">
        <f t="shared" si="90"/>
        <v>0</v>
      </c>
      <c r="GU17" s="190">
        <f t="shared" si="90"/>
        <v>0</v>
      </c>
      <c r="GV17" s="190">
        <f t="shared" si="90"/>
        <v>0</v>
      </c>
      <c r="GW17" s="190">
        <f t="shared" si="90"/>
        <v>0</v>
      </c>
      <c r="GX17" s="190">
        <f t="shared" si="90"/>
        <v>0</v>
      </c>
      <c r="GY17" s="190">
        <f t="shared" si="90"/>
        <v>0</v>
      </c>
      <c r="GZ17" s="190">
        <f t="shared" si="90"/>
        <v>0</v>
      </c>
      <c r="HA17" s="190">
        <f t="shared" si="90"/>
        <v>0</v>
      </c>
      <c r="HC17" s="176">
        <f t="shared" si="55"/>
        <v>0</v>
      </c>
      <c r="HD17" s="190">
        <f>HD18+HD19+HD20+HD21+HD22+HD23+HD24</f>
        <v>0</v>
      </c>
      <c r="HE17" s="190">
        <f aca="true" t="shared" si="91" ref="HE17:HN17">HE18+HE19+HE20+HE21+HE22+HE23+HE24</f>
        <v>0</v>
      </c>
      <c r="HF17" s="190">
        <f t="shared" si="91"/>
        <v>0</v>
      </c>
      <c r="HG17" s="190">
        <f t="shared" si="91"/>
        <v>0</v>
      </c>
      <c r="HH17" s="190">
        <f t="shared" si="91"/>
        <v>0</v>
      </c>
      <c r="HI17" s="190">
        <f t="shared" si="91"/>
        <v>0</v>
      </c>
      <c r="HJ17" s="190">
        <f t="shared" si="91"/>
        <v>0</v>
      </c>
      <c r="HK17" s="190">
        <f t="shared" si="91"/>
        <v>0</v>
      </c>
      <c r="HL17" s="190">
        <f t="shared" si="91"/>
        <v>0</v>
      </c>
      <c r="HM17" s="190">
        <f t="shared" si="91"/>
        <v>0</v>
      </c>
      <c r="HN17" s="190">
        <f t="shared" si="91"/>
        <v>0</v>
      </c>
    </row>
    <row r="18" spans="1:222" ht="22.5" customHeight="1">
      <c r="A18" s="180" t="s">
        <v>38</v>
      </c>
      <c r="B18" s="181" t="s">
        <v>106</v>
      </c>
      <c r="C18" s="176">
        <f t="shared" si="22"/>
        <v>317</v>
      </c>
      <c r="D18" s="558">
        <f>Q18+AD18+AQ18+BD18+BQ18+CD18+CQ18+DD18+DQ18+ED18+EQ18+FD18+FQ18+GD18+GQ18+HD18</f>
        <v>116</v>
      </c>
      <c r="E18" s="177">
        <f t="shared" si="23"/>
        <v>41</v>
      </c>
      <c r="F18" s="557">
        <f>S18+AF18+AS18+BF18+BS18+CF18+CS18+DF18+DS18+EF18+ES18+FF18+FS18+GF18+GS18+HF18</f>
        <v>0</v>
      </c>
      <c r="G18" s="557">
        <f aca="true" t="shared" si="92" ref="G18:N25">T18+AG18+AT18+BG18+BT18+CG18+CT18+DG18+DT18+EG18+ET18+FG18+FT18+GG18+GT18+HG18</f>
        <v>41</v>
      </c>
      <c r="H18" s="557">
        <f t="shared" si="92"/>
        <v>146</v>
      </c>
      <c r="I18" s="557">
        <f t="shared" si="92"/>
        <v>4</v>
      </c>
      <c r="J18" s="557">
        <f t="shared" si="92"/>
        <v>8</v>
      </c>
      <c r="K18" s="557">
        <f t="shared" si="92"/>
        <v>2</v>
      </c>
      <c r="L18" s="557">
        <f t="shared" si="92"/>
        <v>0</v>
      </c>
      <c r="M18" s="557">
        <f t="shared" si="92"/>
        <v>0</v>
      </c>
      <c r="N18" s="557">
        <f t="shared" si="92"/>
        <v>0</v>
      </c>
      <c r="O18" s="161"/>
      <c r="P18" s="176">
        <f t="shared" si="25"/>
        <v>25</v>
      </c>
      <c r="Q18" s="191">
        <v>16</v>
      </c>
      <c r="R18" s="177">
        <f t="shared" si="26"/>
        <v>5</v>
      </c>
      <c r="S18" s="192">
        <v>0</v>
      </c>
      <c r="T18" s="192">
        <v>5</v>
      </c>
      <c r="U18" s="192">
        <v>4</v>
      </c>
      <c r="V18" s="192">
        <v>0</v>
      </c>
      <c r="W18" s="192">
        <v>0</v>
      </c>
      <c r="X18" s="192">
        <v>0</v>
      </c>
      <c r="Y18" s="192">
        <v>0</v>
      </c>
      <c r="Z18" s="192">
        <v>0</v>
      </c>
      <c r="AA18" s="184">
        <v>0</v>
      </c>
      <c r="AC18" s="176">
        <f t="shared" si="27"/>
        <v>5</v>
      </c>
      <c r="AD18" s="215">
        <v>5</v>
      </c>
      <c r="AE18" s="177">
        <f t="shared" si="28"/>
        <v>0</v>
      </c>
      <c r="AF18" s="214">
        <v>0</v>
      </c>
      <c r="AG18" s="214">
        <v>0</v>
      </c>
      <c r="AH18" s="214">
        <v>0</v>
      </c>
      <c r="AI18" s="214">
        <v>0</v>
      </c>
      <c r="AJ18" s="214">
        <v>0</v>
      </c>
      <c r="AK18" s="214">
        <v>0</v>
      </c>
      <c r="AL18" s="214">
        <v>0</v>
      </c>
      <c r="AM18" s="214">
        <v>0</v>
      </c>
      <c r="AN18" s="210">
        <v>0</v>
      </c>
      <c r="AP18" s="176">
        <f t="shared" si="29"/>
        <v>0</v>
      </c>
      <c r="AQ18" s="614">
        <v>0</v>
      </c>
      <c r="AR18" s="177">
        <f t="shared" si="30"/>
        <v>0</v>
      </c>
      <c r="AS18" s="615">
        <v>0</v>
      </c>
      <c r="AT18" s="615">
        <v>0</v>
      </c>
      <c r="AU18" s="615">
        <v>0</v>
      </c>
      <c r="AV18" s="615">
        <v>0</v>
      </c>
      <c r="AW18" s="615">
        <v>0</v>
      </c>
      <c r="AX18" s="615">
        <v>0</v>
      </c>
      <c r="AY18" s="615">
        <v>0</v>
      </c>
      <c r="AZ18" s="615">
        <v>0</v>
      </c>
      <c r="BA18" s="612">
        <v>0</v>
      </c>
      <c r="BC18" s="176">
        <f t="shared" si="31"/>
        <v>2</v>
      </c>
      <c r="BD18" s="614">
        <v>2</v>
      </c>
      <c r="BE18" s="177">
        <f t="shared" si="32"/>
        <v>0</v>
      </c>
      <c r="BF18" s="615">
        <v>0</v>
      </c>
      <c r="BG18" s="615">
        <v>0</v>
      </c>
      <c r="BH18" s="615">
        <v>0</v>
      </c>
      <c r="BI18" s="615">
        <v>0</v>
      </c>
      <c r="BJ18" s="615">
        <v>0</v>
      </c>
      <c r="BK18" s="615">
        <v>0</v>
      </c>
      <c r="BL18" s="615">
        <v>0</v>
      </c>
      <c r="BM18" s="615">
        <v>0</v>
      </c>
      <c r="BN18" s="612">
        <v>0</v>
      </c>
      <c r="BP18" s="176">
        <f t="shared" si="33"/>
        <v>3</v>
      </c>
      <c r="BQ18" s="642">
        <v>3</v>
      </c>
      <c r="BR18" s="177">
        <f t="shared" si="34"/>
        <v>0</v>
      </c>
      <c r="BS18" s="643">
        <v>0</v>
      </c>
      <c r="BT18" s="643">
        <v>0</v>
      </c>
      <c r="BU18" s="643">
        <v>0</v>
      </c>
      <c r="BV18" s="643">
        <v>0</v>
      </c>
      <c r="BW18" s="643">
        <v>0</v>
      </c>
      <c r="BX18" s="643">
        <v>0</v>
      </c>
      <c r="BY18" s="643">
        <v>0</v>
      </c>
      <c r="BZ18" s="643">
        <v>0</v>
      </c>
      <c r="CA18" s="641">
        <v>0</v>
      </c>
      <c r="CC18" s="176">
        <f t="shared" si="35"/>
        <v>3</v>
      </c>
      <c r="CD18" s="215">
        <v>1</v>
      </c>
      <c r="CE18" s="177">
        <f t="shared" si="36"/>
        <v>0</v>
      </c>
      <c r="CF18" s="214">
        <v>0</v>
      </c>
      <c r="CG18" s="214">
        <v>0</v>
      </c>
      <c r="CH18" s="214">
        <v>1</v>
      </c>
      <c r="CI18" s="214">
        <v>0</v>
      </c>
      <c r="CJ18" s="214">
        <v>1</v>
      </c>
      <c r="CK18" s="214">
        <v>0</v>
      </c>
      <c r="CL18" s="214">
        <v>0</v>
      </c>
      <c r="CM18" s="214">
        <v>0</v>
      </c>
      <c r="CN18" s="210">
        <v>0</v>
      </c>
      <c r="CP18" s="176">
        <f t="shared" si="37"/>
        <v>9</v>
      </c>
      <c r="CQ18" s="191">
        <v>2</v>
      </c>
      <c r="CR18" s="177">
        <f t="shared" si="38"/>
        <v>4</v>
      </c>
      <c r="CS18" s="192">
        <v>0</v>
      </c>
      <c r="CT18" s="192">
        <v>4</v>
      </c>
      <c r="CU18" s="192">
        <v>2</v>
      </c>
      <c r="CV18" s="192">
        <v>0</v>
      </c>
      <c r="CW18" s="192">
        <v>1</v>
      </c>
      <c r="CX18" s="192">
        <v>0</v>
      </c>
      <c r="CY18" s="192">
        <v>0</v>
      </c>
      <c r="CZ18" s="192">
        <v>0</v>
      </c>
      <c r="DA18" s="184">
        <v>0</v>
      </c>
      <c r="DC18" s="176">
        <f t="shared" si="39"/>
        <v>31</v>
      </c>
      <c r="DD18" s="227">
        <v>4</v>
      </c>
      <c r="DE18" s="177">
        <f t="shared" si="40"/>
        <v>5</v>
      </c>
      <c r="DF18" s="228">
        <v>0</v>
      </c>
      <c r="DG18" s="228">
        <v>5</v>
      </c>
      <c r="DH18" s="228">
        <v>21</v>
      </c>
      <c r="DI18" s="228">
        <v>0</v>
      </c>
      <c r="DJ18" s="228">
        <v>1</v>
      </c>
      <c r="DK18" s="228">
        <v>0</v>
      </c>
      <c r="DL18" s="228">
        <v>0</v>
      </c>
      <c r="DM18" s="228">
        <v>0</v>
      </c>
      <c r="DN18" s="225">
        <v>0</v>
      </c>
      <c r="DP18" s="176">
        <f t="shared" si="41"/>
        <v>15</v>
      </c>
      <c r="DQ18" s="215">
        <v>12</v>
      </c>
      <c r="DR18" s="177">
        <f t="shared" si="42"/>
        <v>0</v>
      </c>
      <c r="DS18" s="214">
        <v>0</v>
      </c>
      <c r="DT18" s="214">
        <v>0</v>
      </c>
      <c r="DU18" s="214">
        <v>0</v>
      </c>
      <c r="DV18" s="214">
        <v>0</v>
      </c>
      <c r="DW18" s="214">
        <v>1</v>
      </c>
      <c r="DX18" s="214">
        <v>2</v>
      </c>
      <c r="DY18" s="214">
        <v>0</v>
      </c>
      <c r="DZ18" s="214">
        <v>0</v>
      </c>
      <c r="EA18" s="210">
        <v>0</v>
      </c>
      <c r="EC18" s="176">
        <f t="shared" si="43"/>
        <v>146</v>
      </c>
      <c r="ED18" s="191">
        <v>35</v>
      </c>
      <c r="EE18" s="177">
        <f t="shared" si="44"/>
        <v>12</v>
      </c>
      <c r="EF18" s="192">
        <v>0</v>
      </c>
      <c r="EG18" s="192">
        <v>12</v>
      </c>
      <c r="EH18" s="192">
        <v>98</v>
      </c>
      <c r="EI18" s="192">
        <v>1</v>
      </c>
      <c r="EJ18" s="192">
        <v>0</v>
      </c>
      <c r="EK18" s="192">
        <v>0</v>
      </c>
      <c r="EL18" s="192">
        <v>0</v>
      </c>
      <c r="EM18" s="192">
        <v>0</v>
      </c>
      <c r="EN18" s="184">
        <v>0</v>
      </c>
      <c r="EP18" s="176">
        <f t="shared" si="45"/>
        <v>75</v>
      </c>
      <c r="EQ18" s="907">
        <v>33</v>
      </c>
      <c r="ER18" s="177">
        <f t="shared" si="46"/>
        <v>15</v>
      </c>
      <c r="ES18" s="906">
        <v>0</v>
      </c>
      <c r="ET18" s="906">
        <v>15</v>
      </c>
      <c r="EU18" s="906">
        <v>20</v>
      </c>
      <c r="EV18" s="906">
        <v>3</v>
      </c>
      <c r="EW18" s="906">
        <v>4</v>
      </c>
      <c r="EX18" s="906">
        <v>0</v>
      </c>
      <c r="EY18" s="906">
        <v>0</v>
      </c>
      <c r="EZ18" s="906">
        <v>0</v>
      </c>
      <c r="FA18" s="909">
        <v>0</v>
      </c>
      <c r="FC18" s="176">
        <f t="shared" si="47"/>
        <v>3</v>
      </c>
      <c r="FD18" s="245">
        <v>3</v>
      </c>
      <c r="FE18" s="177">
        <f t="shared" si="48"/>
        <v>0</v>
      </c>
      <c r="FF18" s="246">
        <v>0</v>
      </c>
      <c r="FG18" s="246">
        <v>0</v>
      </c>
      <c r="FH18" s="246">
        <v>0</v>
      </c>
      <c r="FI18" s="246">
        <v>0</v>
      </c>
      <c r="FJ18" s="246">
        <v>0</v>
      </c>
      <c r="FK18" s="246">
        <v>0</v>
      </c>
      <c r="FL18" s="246">
        <v>0</v>
      </c>
      <c r="FM18" s="246">
        <v>0</v>
      </c>
      <c r="FN18" s="243">
        <v>0</v>
      </c>
      <c r="FP18" s="176">
        <f t="shared" si="49"/>
        <v>0</v>
      </c>
      <c r="FQ18" s="252"/>
      <c r="FR18" s="177">
        <f t="shared" si="50"/>
        <v>0</v>
      </c>
      <c r="FS18" s="253"/>
      <c r="FT18" s="253"/>
      <c r="FU18" s="253"/>
      <c r="FV18" s="253"/>
      <c r="FW18" s="253"/>
      <c r="FX18" s="253"/>
      <c r="FY18" s="253"/>
      <c r="FZ18" s="253"/>
      <c r="GA18" s="250"/>
      <c r="GC18" s="176">
        <f t="shared" si="51"/>
        <v>0</v>
      </c>
      <c r="GD18" s="215"/>
      <c r="GE18" s="177">
        <f t="shared" si="52"/>
        <v>0</v>
      </c>
      <c r="GF18" s="214"/>
      <c r="GG18" s="214"/>
      <c r="GH18" s="214"/>
      <c r="GI18" s="214"/>
      <c r="GJ18" s="214"/>
      <c r="GK18" s="214"/>
      <c r="GL18" s="214"/>
      <c r="GM18" s="214"/>
      <c r="GN18" s="210"/>
      <c r="GP18" s="176">
        <f t="shared" si="53"/>
        <v>0</v>
      </c>
      <c r="GQ18" s="238"/>
      <c r="GR18" s="177">
        <f t="shared" si="54"/>
        <v>0</v>
      </c>
      <c r="GS18" s="239"/>
      <c r="GT18" s="239"/>
      <c r="GU18" s="239"/>
      <c r="GV18" s="239"/>
      <c r="GW18" s="239"/>
      <c r="GX18" s="239"/>
      <c r="GY18" s="239"/>
      <c r="GZ18" s="239"/>
      <c r="HA18" s="236"/>
      <c r="HC18" s="176">
        <f t="shared" si="55"/>
        <v>0</v>
      </c>
      <c r="HD18" s="260"/>
      <c r="HE18" s="177">
        <f t="shared" si="56"/>
        <v>0</v>
      </c>
      <c r="HF18" s="261"/>
      <c r="HG18" s="261"/>
      <c r="HH18" s="261"/>
      <c r="HI18" s="261"/>
      <c r="HJ18" s="261"/>
      <c r="HK18" s="261"/>
      <c r="HL18" s="261"/>
      <c r="HM18" s="261"/>
      <c r="HN18" s="258"/>
    </row>
    <row r="19" spans="1:222" ht="24.75" customHeight="1">
      <c r="A19" s="180" t="s">
        <v>39</v>
      </c>
      <c r="B19" s="181" t="s">
        <v>107</v>
      </c>
      <c r="C19" s="176">
        <f t="shared" si="22"/>
        <v>2</v>
      </c>
      <c r="D19" s="558">
        <f aca="true" t="shared" si="93" ref="D19:D25">Q19+AD19+AQ19+BD19+BQ19+CD19+CQ19+DD19+DQ19+ED19+EQ19+FD19+FQ19+GD19+GQ19+HD19</f>
        <v>0</v>
      </c>
      <c r="E19" s="177">
        <f t="shared" si="23"/>
        <v>0</v>
      </c>
      <c r="F19" s="557">
        <f aca="true" t="shared" si="94" ref="F19:F25">S19+AF19+AS19+BF19+BS19+CF19+CS19+DF19+DS19+EF19+ES19+FF19+FS19+GF19+GS19+HF19</f>
        <v>0</v>
      </c>
      <c r="G19" s="557">
        <f t="shared" si="92"/>
        <v>0</v>
      </c>
      <c r="H19" s="557">
        <f t="shared" si="92"/>
        <v>0</v>
      </c>
      <c r="I19" s="557">
        <f t="shared" si="92"/>
        <v>0</v>
      </c>
      <c r="J19" s="557">
        <f t="shared" si="92"/>
        <v>2</v>
      </c>
      <c r="K19" s="557">
        <f t="shared" si="92"/>
        <v>0</v>
      </c>
      <c r="L19" s="557">
        <f t="shared" si="92"/>
        <v>0</v>
      </c>
      <c r="M19" s="557">
        <f t="shared" si="92"/>
        <v>0</v>
      </c>
      <c r="N19" s="557">
        <f t="shared" si="92"/>
        <v>0</v>
      </c>
      <c r="O19" s="161"/>
      <c r="P19" s="176">
        <f t="shared" si="25"/>
        <v>0</v>
      </c>
      <c r="Q19" s="191">
        <v>0</v>
      </c>
      <c r="R19" s="177">
        <f t="shared" si="26"/>
        <v>0</v>
      </c>
      <c r="S19" s="192">
        <v>0</v>
      </c>
      <c r="T19" s="192">
        <v>0</v>
      </c>
      <c r="U19" s="192">
        <v>0</v>
      </c>
      <c r="V19" s="192">
        <v>0</v>
      </c>
      <c r="W19" s="192">
        <v>0</v>
      </c>
      <c r="X19" s="192">
        <v>0</v>
      </c>
      <c r="Y19" s="192">
        <v>0</v>
      </c>
      <c r="Z19" s="192">
        <v>0</v>
      </c>
      <c r="AA19" s="184">
        <v>0</v>
      </c>
      <c r="AC19" s="176">
        <f t="shared" si="27"/>
        <v>1</v>
      </c>
      <c r="AD19" s="215">
        <v>0</v>
      </c>
      <c r="AE19" s="177">
        <f t="shared" si="28"/>
        <v>0</v>
      </c>
      <c r="AF19" s="214">
        <v>0</v>
      </c>
      <c r="AG19" s="214">
        <v>0</v>
      </c>
      <c r="AH19" s="214">
        <v>0</v>
      </c>
      <c r="AI19" s="214">
        <v>0</v>
      </c>
      <c r="AJ19" s="214">
        <v>1</v>
      </c>
      <c r="AK19" s="214">
        <v>0</v>
      </c>
      <c r="AL19" s="214">
        <v>0</v>
      </c>
      <c r="AM19" s="214">
        <v>0</v>
      </c>
      <c r="AN19" s="210">
        <v>0</v>
      </c>
      <c r="AP19" s="176">
        <f t="shared" si="29"/>
        <v>0</v>
      </c>
      <c r="AQ19" s="614">
        <v>0</v>
      </c>
      <c r="AR19" s="177">
        <f t="shared" si="30"/>
        <v>0</v>
      </c>
      <c r="AS19" s="615">
        <v>0</v>
      </c>
      <c r="AT19" s="615">
        <v>0</v>
      </c>
      <c r="AU19" s="615">
        <v>0</v>
      </c>
      <c r="AV19" s="615">
        <v>0</v>
      </c>
      <c r="AW19" s="615">
        <v>0</v>
      </c>
      <c r="AX19" s="615">
        <v>0</v>
      </c>
      <c r="AY19" s="615">
        <v>0</v>
      </c>
      <c r="AZ19" s="615">
        <v>0</v>
      </c>
      <c r="BA19" s="612">
        <v>0</v>
      </c>
      <c r="BC19" s="176">
        <f t="shared" si="31"/>
        <v>0</v>
      </c>
      <c r="BD19" s="614">
        <v>0</v>
      </c>
      <c r="BE19" s="177">
        <f t="shared" si="32"/>
        <v>0</v>
      </c>
      <c r="BF19" s="615">
        <v>0</v>
      </c>
      <c r="BG19" s="615">
        <v>0</v>
      </c>
      <c r="BH19" s="615">
        <v>0</v>
      </c>
      <c r="BI19" s="615">
        <v>0</v>
      </c>
      <c r="BJ19" s="615">
        <v>0</v>
      </c>
      <c r="BK19" s="615">
        <v>0</v>
      </c>
      <c r="BL19" s="615">
        <v>0</v>
      </c>
      <c r="BM19" s="615">
        <v>0</v>
      </c>
      <c r="BN19" s="612">
        <v>0</v>
      </c>
      <c r="BP19" s="176">
        <f t="shared" si="33"/>
        <v>0</v>
      </c>
      <c r="BQ19" s="642">
        <v>0</v>
      </c>
      <c r="BR19" s="177">
        <f t="shared" si="34"/>
        <v>0</v>
      </c>
      <c r="BS19" s="643">
        <v>0</v>
      </c>
      <c r="BT19" s="643">
        <v>0</v>
      </c>
      <c r="BU19" s="643">
        <v>0</v>
      </c>
      <c r="BV19" s="643">
        <v>0</v>
      </c>
      <c r="BW19" s="643">
        <v>0</v>
      </c>
      <c r="BX19" s="643">
        <v>0</v>
      </c>
      <c r="BY19" s="643">
        <v>0</v>
      </c>
      <c r="BZ19" s="643">
        <v>0</v>
      </c>
      <c r="CA19" s="641">
        <v>0</v>
      </c>
      <c r="CC19" s="176">
        <f t="shared" si="35"/>
        <v>0</v>
      </c>
      <c r="CD19" s="215">
        <v>0</v>
      </c>
      <c r="CE19" s="177">
        <f t="shared" si="36"/>
        <v>0</v>
      </c>
      <c r="CF19" s="214">
        <v>0</v>
      </c>
      <c r="CG19" s="214">
        <v>0</v>
      </c>
      <c r="CH19" s="214">
        <v>0</v>
      </c>
      <c r="CI19" s="214">
        <v>0</v>
      </c>
      <c r="CJ19" s="214">
        <v>0</v>
      </c>
      <c r="CK19" s="214">
        <v>0</v>
      </c>
      <c r="CL19" s="214">
        <v>0</v>
      </c>
      <c r="CM19" s="214">
        <v>0</v>
      </c>
      <c r="CN19" s="210">
        <v>0</v>
      </c>
      <c r="CP19" s="176">
        <f t="shared" si="37"/>
        <v>0</v>
      </c>
      <c r="CQ19" s="191">
        <v>0</v>
      </c>
      <c r="CR19" s="177">
        <f t="shared" si="38"/>
        <v>0</v>
      </c>
      <c r="CS19" s="192">
        <v>0</v>
      </c>
      <c r="CT19" s="192">
        <v>0</v>
      </c>
      <c r="CU19" s="192">
        <v>0</v>
      </c>
      <c r="CV19" s="192">
        <v>0</v>
      </c>
      <c r="CW19" s="192">
        <v>0</v>
      </c>
      <c r="CX19" s="192">
        <v>0</v>
      </c>
      <c r="CY19" s="192">
        <v>0</v>
      </c>
      <c r="CZ19" s="192">
        <v>0</v>
      </c>
      <c r="DA19" s="184">
        <v>0</v>
      </c>
      <c r="DC19" s="176">
        <f t="shared" si="39"/>
        <v>1</v>
      </c>
      <c r="DD19" s="227">
        <v>0</v>
      </c>
      <c r="DE19" s="177">
        <f t="shared" si="40"/>
        <v>0</v>
      </c>
      <c r="DF19" s="228">
        <v>0</v>
      </c>
      <c r="DG19" s="228">
        <v>0</v>
      </c>
      <c r="DH19" s="228">
        <v>0</v>
      </c>
      <c r="DI19" s="228">
        <v>0</v>
      </c>
      <c r="DJ19" s="228">
        <v>1</v>
      </c>
      <c r="DK19" s="228">
        <v>0</v>
      </c>
      <c r="DL19" s="228">
        <v>0</v>
      </c>
      <c r="DM19" s="228">
        <v>0</v>
      </c>
      <c r="DN19" s="225">
        <v>0</v>
      </c>
      <c r="DP19" s="176">
        <f t="shared" si="41"/>
        <v>0</v>
      </c>
      <c r="DQ19" s="215">
        <v>0</v>
      </c>
      <c r="DR19" s="177">
        <f t="shared" si="42"/>
        <v>0</v>
      </c>
      <c r="DS19" s="214">
        <v>0</v>
      </c>
      <c r="DT19" s="214">
        <v>0</v>
      </c>
      <c r="DU19" s="214">
        <v>0</v>
      </c>
      <c r="DV19" s="214">
        <v>0</v>
      </c>
      <c r="DW19" s="214">
        <v>0</v>
      </c>
      <c r="DX19" s="214">
        <v>0</v>
      </c>
      <c r="DY19" s="214">
        <v>0</v>
      </c>
      <c r="DZ19" s="214">
        <v>0</v>
      </c>
      <c r="EA19" s="210">
        <v>0</v>
      </c>
      <c r="EC19" s="176">
        <f t="shared" si="43"/>
        <v>0</v>
      </c>
      <c r="ED19" s="191">
        <v>0</v>
      </c>
      <c r="EE19" s="177">
        <f t="shared" si="44"/>
        <v>0</v>
      </c>
      <c r="EF19" s="192">
        <v>0</v>
      </c>
      <c r="EG19" s="192">
        <v>0</v>
      </c>
      <c r="EH19" s="192">
        <v>0</v>
      </c>
      <c r="EI19" s="192">
        <v>0</v>
      </c>
      <c r="EJ19" s="192">
        <v>0</v>
      </c>
      <c r="EK19" s="192">
        <v>0</v>
      </c>
      <c r="EL19" s="192">
        <v>0</v>
      </c>
      <c r="EM19" s="192">
        <v>0</v>
      </c>
      <c r="EN19" s="184">
        <v>0</v>
      </c>
      <c r="EP19" s="176">
        <f t="shared" si="45"/>
        <v>0</v>
      </c>
      <c r="EQ19" s="907">
        <v>0</v>
      </c>
      <c r="ER19" s="177">
        <f t="shared" si="46"/>
        <v>0</v>
      </c>
      <c r="ES19" s="906">
        <v>0</v>
      </c>
      <c r="ET19" s="906">
        <v>0</v>
      </c>
      <c r="EU19" s="906">
        <v>0</v>
      </c>
      <c r="EV19" s="906">
        <v>0</v>
      </c>
      <c r="EW19" s="906">
        <v>0</v>
      </c>
      <c r="EX19" s="906">
        <v>0</v>
      </c>
      <c r="EY19" s="906">
        <v>0</v>
      </c>
      <c r="EZ19" s="906">
        <v>0</v>
      </c>
      <c r="FA19" s="909">
        <v>0</v>
      </c>
      <c r="FC19" s="176">
        <f t="shared" si="47"/>
        <v>0</v>
      </c>
      <c r="FD19" s="245">
        <v>0</v>
      </c>
      <c r="FE19" s="177">
        <f t="shared" si="48"/>
        <v>0</v>
      </c>
      <c r="FF19" s="246">
        <v>0</v>
      </c>
      <c r="FG19" s="246">
        <v>0</v>
      </c>
      <c r="FH19" s="246">
        <v>0</v>
      </c>
      <c r="FI19" s="246">
        <v>0</v>
      </c>
      <c r="FJ19" s="246">
        <v>0</v>
      </c>
      <c r="FK19" s="246">
        <v>0</v>
      </c>
      <c r="FL19" s="246">
        <v>0</v>
      </c>
      <c r="FM19" s="246">
        <v>0</v>
      </c>
      <c r="FN19" s="243">
        <v>0</v>
      </c>
      <c r="FP19" s="176">
        <f t="shared" si="49"/>
        <v>0</v>
      </c>
      <c r="FQ19" s="252"/>
      <c r="FR19" s="177">
        <f t="shared" si="50"/>
        <v>0</v>
      </c>
      <c r="FS19" s="253"/>
      <c r="FT19" s="253"/>
      <c r="FU19" s="253"/>
      <c r="FV19" s="253"/>
      <c r="FW19" s="253"/>
      <c r="FX19" s="253"/>
      <c r="FY19" s="253"/>
      <c r="FZ19" s="253"/>
      <c r="GA19" s="250"/>
      <c r="GC19" s="176">
        <f t="shared" si="51"/>
        <v>0</v>
      </c>
      <c r="GD19" s="215"/>
      <c r="GE19" s="177">
        <f t="shared" si="52"/>
        <v>0</v>
      </c>
      <c r="GF19" s="214"/>
      <c r="GG19" s="214"/>
      <c r="GH19" s="214"/>
      <c r="GI19" s="214"/>
      <c r="GJ19" s="214"/>
      <c r="GK19" s="214"/>
      <c r="GL19" s="214"/>
      <c r="GM19" s="214"/>
      <c r="GN19" s="210"/>
      <c r="GP19" s="176">
        <f t="shared" si="53"/>
        <v>0</v>
      </c>
      <c r="GQ19" s="238"/>
      <c r="GR19" s="177">
        <f t="shared" si="54"/>
        <v>0</v>
      </c>
      <c r="GS19" s="239"/>
      <c r="GT19" s="239"/>
      <c r="GU19" s="239"/>
      <c r="GV19" s="239"/>
      <c r="GW19" s="239"/>
      <c r="GX19" s="239"/>
      <c r="GY19" s="239"/>
      <c r="GZ19" s="239"/>
      <c r="HA19" s="236"/>
      <c r="HC19" s="176">
        <f t="shared" si="55"/>
        <v>0</v>
      </c>
      <c r="HD19" s="260"/>
      <c r="HE19" s="177">
        <f t="shared" si="56"/>
        <v>0</v>
      </c>
      <c r="HF19" s="261"/>
      <c r="HG19" s="261"/>
      <c r="HH19" s="261"/>
      <c r="HI19" s="261"/>
      <c r="HJ19" s="261"/>
      <c r="HK19" s="261"/>
      <c r="HL19" s="261"/>
      <c r="HM19" s="261"/>
      <c r="HN19" s="258"/>
    </row>
    <row r="20" spans="1:222" ht="27.75" customHeight="1">
      <c r="A20" s="180" t="s">
        <v>108</v>
      </c>
      <c r="B20" s="181" t="s">
        <v>109</v>
      </c>
      <c r="C20" s="176">
        <f t="shared" si="22"/>
        <v>136</v>
      </c>
      <c r="D20" s="558">
        <f t="shared" si="93"/>
        <v>70</v>
      </c>
      <c r="E20" s="177">
        <f t="shared" si="23"/>
        <v>18</v>
      </c>
      <c r="F20" s="557">
        <f t="shared" si="94"/>
        <v>0</v>
      </c>
      <c r="G20" s="557">
        <f t="shared" si="92"/>
        <v>18</v>
      </c>
      <c r="H20" s="557">
        <f t="shared" si="92"/>
        <v>7</v>
      </c>
      <c r="I20" s="557">
        <f t="shared" si="92"/>
        <v>0</v>
      </c>
      <c r="J20" s="557">
        <f t="shared" si="92"/>
        <v>40</v>
      </c>
      <c r="K20" s="557">
        <f t="shared" si="92"/>
        <v>1</v>
      </c>
      <c r="L20" s="557">
        <f t="shared" si="92"/>
        <v>0</v>
      </c>
      <c r="M20" s="557">
        <f t="shared" si="92"/>
        <v>0</v>
      </c>
      <c r="N20" s="557">
        <f t="shared" si="92"/>
        <v>0</v>
      </c>
      <c r="O20" s="161"/>
      <c r="P20" s="176">
        <f t="shared" si="25"/>
        <v>0</v>
      </c>
      <c r="Q20" s="185">
        <v>0</v>
      </c>
      <c r="R20" s="177">
        <f t="shared" si="26"/>
        <v>0</v>
      </c>
      <c r="S20" s="186">
        <v>0</v>
      </c>
      <c r="T20" s="186">
        <v>0</v>
      </c>
      <c r="U20" s="186">
        <v>0</v>
      </c>
      <c r="V20" s="186">
        <v>0</v>
      </c>
      <c r="W20" s="186">
        <v>0</v>
      </c>
      <c r="X20" s="186">
        <v>0</v>
      </c>
      <c r="Y20" s="186">
        <v>0</v>
      </c>
      <c r="Z20" s="186">
        <v>0</v>
      </c>
      <c r="AA20" s="184">
        <v>0</v>
      </c>
      <c r="AC20" s="176">
        <f t="shared" si="27"/>
        <v>6</v>
      </c>
      <c r="AD20" s="208">
        <v>2</v>
      </c>
      <c r="AE20" s="177">
        <f t="shared" si="28"/>
        <v>1</v>
      </c>
      <c r="AF20" s="209">
        <v>0</v>
      </c>
      <c r="AG20" s="209">
        <v>1</v>
      </c>
      <c r="AH20" s="209">
        <v>0</v>
      </c>
      <c r="AI20" s="209">
        <v>0</v>
      </c>
      <c r="AJ20" s="209">
        <v>3</v>
      </c>
      <c r="AK20" s="209">
        <v>0</v>
      </c>
      <c r="AL20" s="209">
        <v>0</v>
      </c>
      <c r="AM20" s="209">
        <v>0</v>
      </c>
      <c r="AN20" s="210">
        <v>0</v>
      </c>
      <c r="AP20" s="176">
        <f t="shared" si="29"/>
        <v>3</v>
      </c>
      <c r="AQ20" s="610">
        <v>0</v>
      </c>
      <c r="AR20" s="177">
        <f t="shared" si="30"/>
        <v>0</v>
      </c>
      <c r="AS20" s="613">
        <v>0</v>
      </c>
      <c r="AT20" s="613">
        <v>0</v>
      </c>
      <c r="AU20" s="613">
        <v>0</v>
      </c>
      <c r="AV20" s="613">
        <v>0</v>
      </c>
      <c r="AW20" s="613">
        <v>2</v>
      </c>
      <c r="AX20" s="613">
        <v>1</v>
      </c>
      <c r="AY20" s="613">
        <v>0</v>
      </c>
      <c r="AZ20" s="613">
        <v>0</v>
      </c>
      <c r="BA20" s="612">
        <v>0</v>
      </c>
      <c r="BC20" s="176">
        <f t="shared" si="31"/>
        <v>23</v>
      </c>
      <c r="BD20" s="610">
        <v>5</v>
      </c>
      <c r="BE20" s="177">
        <f t="shared" si="32"/>
        <v>1</v>
      </c>
      <c r="BF20" s="613">
        <v>0</v>
      </c>
      <c r="BG20" s="613">
        <v>1</v>
      </c>
      <c r="BH20" s="613">
        <v>0</v>
      </c>
      <c r="BI20" s="613">
        <v>0</v>
      </c>
      <c r="BJ20" s="613">
        <v>17</v>
      </c>
      <c r="BK20" s="613">
        <v>0</v>
      </c>
      <c r="BL20" s="613">
        <v>0</v>
      </c>
      <c r="BM20" s="613">
        <v>0</v>
      </c>
      <c r="BN20" s="612">
        <v>0</v>
      </c>
      <c r="BP20" s="176">
        <f t="shared" si="33"/>
        <v>29</v>
      </c>
      <c r="BQ20" s="606">
        <v>28</v>
      </c>
      <c r="BR20" s="177">
        <f t="shared" si="34"/>
        <v>0</v>
      </c>
      <c r="BS20" s="640">
        <v>0</v>
      </c>
      <c r="BT20" s="640">
        <v>0</v>
      </c>
      <c r="BU20" s="640">
        <v>0</v>
      </c>
      <c r="BV20" s="640">
        <v>0</v>
      </c>
      <c r="BW20" s="640">
        <v>1</v>
      </c>
      <c r="BX20" s="640">
        <v>0</v>
      </c>
      <c r="BY20" s="640">
        <v>0</v>
      </c>
      <c r="BZ20" s="640">
        <v>0</v>
      </c>
      <c r="CA20" s="641">
        <v>0</v>
      </c>
      <c r="CC20" s="176">
        <f t="shared" si="35"/>
        <v>0</v>
      </c>
      <c r="CD20" s="208">
        <v>0</v>
      </c>
      <c r="CE20" s="177">
        <f t="shared" si="36"/>
        <v>0</v>
      </c>
      <c r="CF20" s="209">
        <v>0</v>
      </c>
      <c r="CG20" s="209">
        <v>0</v>
      </c>
      <c r="CH20" s="209">
        <v>0</v>
      </c>
      <c r="CI20" s="209">
        <v>0</v>
      </c>
      <c r="CJ20" s="209">
        <v>0</v>
      </c>
      <c r="CK20" s="209">
        <v>0</v>
      </c>
      <c r="CL20" s="209">
        <v>0</v>
      </c>
      <c r="CM20" s="209">
        <v>0</v>
      </c>
      <c r="CN20" s="210">
        <v>0</v>
      </c>
      <c r="CP20" s="176">
        <f t="shared" si="37"/>
        <v>0</v>
      </c>
      <c r="CQ20" s="185">
        <v>0</v>
      </c>
      <c r="CR20" s="177">
        <f t="shared" si="38"/>
        <v>0</v>
      </c>
      <c r="CS20" s="186">
        <v>0</v>
      </c>
      <c r="CT20" s="186">
        <v>0</v>
      </c>
      <c r="CU20" s="186">
        <v>0</v>
      </c>
      <c r="CV20" s="186">
        <v>0</v>
      </c>
      <c r="CW20" s="186">
        <v>0</v>
      </c>
      <c r="CX20" s="186">
        <v>0</v>
      </c>
      <c r="CY20" s="186">
        <v>0</v>
      </c>
      <c r="CZ20" s="186">
        <v>0</v>
      </c>
      <c r="DA20" s="184">
        <v>0</v>
      </c>
      <c r="DC20" s="176">
        <f t="shared" si="39"/>
        <v>8</v>
      </c>
      <c r="DD20" s="223">
        <v>3</v>
      </c>
      <c r="DE20" s="177">
        <f t="shared" si="40"/>
        <v>0</v>
      </c>
      <c r="DF20" s="226">
        <v>0</v>
      </c>
      <c r="DG20" s="226">
        <v>0</v>
      </c>
      <c r="DH20" s="226">
        <v>0</v>
      </c>
      <c r="DI20" s="226">
        <v>0</v>
      </c>
      <c r="DJ20" s="226">
        <v>5</v>
      </c>
      <c r="DK20" s="226">
        <v>0</v>
      </c>
      <c r="DL20" s="226">
        <v>0</v>
      </c>
      <c r="DM20" s="226">
        <v>0</v>
      </c>
      <c r="DN20" s="225">
        <v>0</v>
      </c>
      <c r="DP20" s="176">
        <f t="shared" si="41"/>
        <v>14</v>
      </c>
      <c r="DQ20" s="208">
        <v>9</v>
      </c>
      <c r="DR20" s="177">
        <f t="shared" si="42"/>
        <v>4</v>
      </c>
      <c r="DS20" s="209">
        <v>0</v>
      </c>
      <c r="DT20" s="209">
        <v>4</v>
      </c>
      <c r="DU20" s="209">
        <v>0</v>
      </c>
      <c r="DV20" s="209">
        <v>0</v>
      </c>
      <c r="DW20" s="209">
        <v>1</v>
      </c>
      <c r="DX20" s="209">
        <v>0</v>
      </c>
      <c r="DY20" s="209">
        <v>0</v>
      </c>
      <c r="DZ20" s="209">
        <v>0</v>
      </c>
      <c r="EA20" s="210">
        <v>0</v>
      </c>
      <c r="EC20" s="176">
        <f t="shared" si="43"/>
        <v>35</v>
      </c>
      <c r="ED20" s="185">
        <v>14</v>
      </c>
      <c r="EE20" s="177">
        <f t="shared" si="44"/>
        <v>11</v>
      </c>
      <c r="EF20" s="186">
        <v>0</v>
      </c>
      <c r="EG20" s="186">
        <v>11</v>
      </c>
      <c r="EH20" s="186">
        <v>7</v>
      </c>
      <c r="EI20" s="186">
        <v>0</v>
      </c>
      <c r="EJ20" s="186">
        <v>3</v>
      </c>
      <c r="EK20" s="186">
        <v>0</v>
      </c>
      <c r="EL20" s="186">
        <v>0</v>
      </c>
      <c r="EM20" s="186">
        <v>0</v>
      </c>
      <c r="EN20" s="184">
        <v>0</v>
      </c>
      <c r="EP20" s="176">
        <f t="shared" si="45"/>
        <v>0</v>
      </c>
      <c r="EQ20" s="902">
        <v>0</v>
      </c>
      <c r="ER20" s="177">
        <f t="shared" si="46"/>
        <v>0</v>
      </c>
      <c r="ES20" s="904">
        <v>0</v>
      </c>
      <c r="ET20" s="904">
        <v>0</v>
      </c>
      <c r="EU20" s="904">
        <v>0</v>
      </c>
      <c r="EV20" s="904">
        <v>0</v>
      </c>
      <c r="EW20" s="904">
        <v>0</v>
      </c>
      <c r="EX20" s="904">
        <v>0</v>
      </c>
      <c r="EY20" s="904">
        <v>0</v>
      </c>
      <c r="EZ20" s="904">
        <v>0</v>
      </c>
      <c r="FA20" s="909">
        <v>0</v>
      </c>
      <c r="FC20" s="176">
        <f t="shared" si="47"/>
        <v>18</v>
      </c>
      <c r="FD20" s="241">
        <v>9</v>
      </c>
      <c r="FE20" s="177">
        <f t="shared" si="48"/>
        <v>1</v>
      </c>
      <c r="FF20" s="244">
        <v>0</v>
      </c>
      <c r="FG20" s="244">
        <v>1</v>
      </c>
      <c r="FH20" s="244">
        <v>0</v>
      </c>
      <c r="FI20" s="244">
        <v>0</v>
      </c>
      <c r="FJ20" s="244">
        <v>8</v>
      </c>
      <c r="FK20" s="244">
        <v>0</v>
      </c>
      <c r="FL20" s="244">
        <v>0</v>
      </c>
      <c r="FM20" s="244">
        <v>0</v>
      </c>
      <c r="FN20" s="243">
        <v>0</v>
      </c>
      <c r="FP20" s="176">
        <f t="shared" si="49"/>
        <v>0</v>
      </c>
      <c r="FQ20" s="248"/>
      <c r="FR20" s="177">
        <f t="shared" si="50"/>
        <v>0</v>
      </c>
      <c r="FS20" s="251"/>
      <c r="FT20" s="251"/>
      <c r="FU20" s="251"/>
      <c r="FV20" s="251"/>
      <c r="FW20" s="251"/>
      <c r="FX20" s="251"/>
      <c r="FY20" s="251"/>
      <c r="FZ20" s="251"/>
      <c r="GA20" s="250"/>
      <c r="GC20" s="176">
        <f t="shared" si="51"/>
        <v>0</v>
      </c>
      <c r="GD20" s="208"/>
      <c r="GE20" s="177">
        <f t="shared" si="52"/>
        <v>0</v>
      </c>
      <c r="GF20" s="209"/>
      <c r="GG20" s="209"/>
      <c r="GH20" s="209"/>
      <c r="GI20" s="209"/>
      <c r="GJ20" s="209"/>
      <c r="GK20" s="209"/>
      <c r="GL20" s="209"/>
      <c r="GM20" s="209"/>
      <c r="GN20" s="210"/>
      <c r="GP20" s="176">
        <f t="shared" si="53"/>
        <v>0</v>
      </c>
      <c r="GQ20" s="234"/>
      <c r="GR20" s="177">
        <f t="shared" si="54"/>
        <v>0</v>
      </c>
      <c r="GS20" s="237"/>
      <c r="GT20" s="237"/>
      <c r="GU20" s="237"/>
      <c r="GV20" s="237"/>
      <c r="GW20" s="237"/>
      <c r="GX20" s="237"/>
      <c r="GY20" s="237"/>
      <c r="GZ20" s="237"/>
      <c r="HA20" s="236"/>
      <c r="HC20" s="176">
        <f t="shared" si="55"/>
        <v>0</v>
      </c>
      <c r="HD20" s="256"/>
      <c r="HE20" s="177">
        <f t="shared" si="56"/>
        <v>0</v>
      </c>
      <c r="HF20" s="259"/>
      <c r="HG20" s="259"/>
      <c r="HH20" s="259"/>
      <c r="HI20" s="259"/>
      <c r="HJ20" s="259"/>
      <c r="HK20" s="259"/>
      <c r="HL20" s="259"/>
      <c r="HM20" s="259"/>
      <c r="HN20" s="258"/>
    </row>
    <row r="21" spans="1:222" ht="27.75" customHeight="1">
      <c r="A21" s="180" t="s">
        <v>110</v>
      </c>
      <c r="B21" s="181" t="s">
        <v>111</v>
      </c>
      <c r="C21" s="176">
        <f t="shared" si="22"/>
        <v>14</v>
      </c>
      <c r="D21" s="558">
        <f t="shared" si="93"/>
        <v>13</v>
      </c>
      <c r="E21" s="177">
        <f t="shared" si="23"/>
        <v>0</v>
      </c>
      <c r="F21" s="557">
        <f t="shared" si="94"/>
        <v>0</v>
      </c>
      <c r="G21" s="557">
        <f t="shared" si="92"/>
        <v>0</v>
      </c>
      <c r="H21" s="557">
        <f t="shared" si="92"/>
        <v>0</v>
      </c>
      <c r="I21" s="557">
        <f t="shared" si="92"/>
        <v>0</v>
      </c>
      <c r="J21" s="557">
        <f t="shared" si="92"/>
        <v>1</v>
      </c>
      <c r="K21" s="557">
        <f t="shared" si="92"/>
        <v>0</v>
      </c>
      <c r="L21" s="557">
        <f t="shared" si="92"/>
        <v>0</v>
      </c>
      <c r="M21" s="557">
        <f t="shared" si="92"/>
        <v>0</v>
      </c>
      <c r="N21" s="557">
        <f t="shared" si="92"/>
        <v>0</v>
      </c>
      <c r="O21" s="161"/>
      <c r="P21" s="176">
        <f t="shared" si="25"/>
        <v>0</v>
      </c>
      <c r="Q21" s="191">
        <v>0</v>
      </c>
      <c r="R21" s="177">
        <f t="shared" si="26"/>
        <v>0</v>
      </c>
      <c r="S21" s="192">
        <v>0</v>
      </c>
      <c r="T21" s="192">
        <v>0</v>
      </c>
      <c r="U21" s="192">
        <v>0</v>
      </c>
      <c r="V21" s="192">
        <v>0</v>
      </c>
      <c r="W21" s="192">
        <v>0</v>
      </c>
      <c r="X21" s="192">
        <v>0</v>
      </c>
      <c r="Y21" s="192">
        <v>0</v>
      </c>
      <c r="Z21" s="192">
        <v>0</v>
      </c>
      <c r="AA21" s="184">
        <v>0</v>
      </c>
      <c r="AC21" s="176">
        <f t="shared" si="27"/>
        <v>0</v>
      </c>
      <c r="AD21" s="215">
        <v>0</v>
      </c>
      <c r="AE21" s="177">
        <f t="shared" si="28"/>
        <v>0</v>
      </c>
      <c r="AF21" s="214">
        <v>0</v>
      </c>
      <c r="AG21" s="214">
        <v>0</v>
      </c>
      <c r="AH21" s="214">
        <v>0</v>
      </c>
      <c r="AI21" s="214">
        <v>0</v>
      </c>
      <c r="AJ21" s="214">
        <v>0</v>
      </c>
      <c r="AK21" s="214">
        <v>0</v>
      </c>
      <c r="AL21" s="214">
        <v>0</v>
      </c>
      <c r="AM21" s="214">
        <v>0</v>
      </c>
      <c r="AN21" s="210">
        <v>0</v>
      </c>
      <c r="AP21" s="176">
        <f t="shared" si="29"/>
        <v>0</v>
      </c>
      <c r="AQ21" s="614">
        <v>0</v>
      </c>
      <c r="AR21" s="177">
        <f t="shared" si="30"/>
        <v>0</v>
      </c>
      <c r="AS21" s="615">
        <v>0</v>
      </c>
      <c r="AT21" s="615">
        <v>0</v>
      </c>
      <c r="AU21" s="615">
        <v>0</v>
      </c>
      <c r="AV21" s="615">
        <v>0</v>
      </c>
      <c r="AW21" s="615">
        <v>0</v>
      </c>
      <c r="AX21" s="615">
        <v>0</v>
      </c>
      <c r="AY21" s="615">
        <v>0</v>
      </c>
      <c r="AZ21" s="615">
        <v>0</v>
      </c>
      <c r="BA21" s="612">
        <v>0</v>
      </c>
      <c r="BC21" s="176">
        <f t="shared" si="31"/>
        <v>0</v>
      </c>
      <c r="BD21" s="614">
        <v>0</v>
      </c>
      <c r="BE21" s="177">
        <f t="shared" si="32"/>
        <v>0</v>
      </c>
      <c r="BF21" s="615">
        <v>0</v>
      </c>
      <c r="BG21" s="615">
        <v>0</v>
      </c>
      <c r="BH21" s="615">
        <v>0</v>
      </c>
      <c r="BI21" s="615">
        <v>0</v>
      </c>
      <c r="BJ21" s="615">
        <v>0</v>
      </c>
      <c r="BK21" s="615">
        <v>0</v>
      </c>
      <c r="BL21" s="615">
        <v>0</v>
      </c>
      <c r="BM21" s="615">
        <v>0</v>
      </c>
      <c r="BN21" s="612">
        <v>0</v>
      </c>
      <c r="BP21" s="176">
        <f t="shared" si="33"/>
        <v>0</v>
      </c>
      <c r="BQ21" s="642">
        <v>0</v>
      </c>
      <c r="BR21" s="177">
        <f t="shared" si="34"/>
        <v>0</v>
      </c>
      <c r="BS21" s="643">
        <v>0</v>
      </c>
      <c r="BT21" s="643">
        <v>0</v>
      </c>
      <c r="BU21" s="643">
        <v>0</v>
      </c>
      <c r="BV21" s="643">
        <v>0</v>
      </c>
      <c r="BW21" s="643">
        <v>0</v>
      </c>
      <c r="BX21" s="643">
        <v>0</v>
      </c>
      <c r="BY21" s="643">
        <v>0</v>
      </c>
      <c r="BZ21" s="643">
        <v>0</v>
      </c>
      <c r="CA21" s="641">
        <v>0</v>
      </c>
      <c r="CC21" s="176">
        <f t="shared" si="35"/>
        <v>0</v>
      </c>
      <c r="CD21" s="215">
        <v>0</v>
      </c>
      <c r="CE21" s="177">
        <f t="shared" si="36"/>
        <v>0</v>
      </c>
      <c r="CF21" s="214">
        <v>0</v>
      </c>
      <c r="CG21" s="214">
        <v>0</v>
      </c>
      <c r="CH21" s="214">
        <v>0</v>
      </c>
      <c r="CI21" s="214">
        <v>0</v>
      </c>
      <c r="CJ21" s="214">
        <v>0</v>
      </c>
      <c r="CK21" s="214">
        <v>0</v>
      </c>
      <c r="CL21" s="214">
        <v>0</v>
      </c>
      <c r="CM21" s="214">
        <v>0</v>
      </c>
      <c r="CN21" s="210">
        <v>0</v>
      </c>
      <c r="CP21" s="176">
        <f t="shared" si="37"/>
        <v>0</v>
      </c>
      <c r="CQ21" s="191">
        <v>0</v>
      </c>
      <c r="CR21" s="177">
        <f t="shared" si="38"/>
        <v>0</v>
      </c>
      <c r="CS21" s="192">
        <v>0</v>
      </c>
      <c r="CT21" s="192">
        <v>0</v>
      </c>
      <c r="CU21" s="192">
        <v>0</v>
      </c>
      <c r="CV21" s="192">
        <v>0</v>
      </c>
      <c r="CW21" s="192">
        <v>0</v>
      </c>
      <c r="CX21" s="192">
        <v>0</v>
      </c>
      <c r="CY21" s="192">
        <v>0</v>
      </c>
      <c r="CZ21" s="192">
        <v>0</v>
      </c>
      <c r="DA21" s="184">
        <v>0</v>
      </c>
      <c r="DC21" s="176">
        <f t="shared" si="39"/>
        <v>1</v>
      </c>
      <c r="DD21" s="227">
        <v>0</v>
      </c>
      <c r="DE21" s="177">
        <f t="shared" si="40"/>
        <v>0</v>
      </c>
      <c r="DF21" s="228">
        <v>0</v>
      </c>
      <c r="DG21" s="228">
        <v>0</v>
      </c>
      <c r="DH21" s="228">
        <v>0</v>
      </c>
      <c r="DI21" s="228">
        <v>0</v>
      </c>
      <c r="DJ21" s="228">
        <v>1</v>
      </c>
      <c r="DK21" s="228">
        <v>0</v>
      </c>
      <c r="DL21" s="228">
        <v>0</v>
      </c>
      <c r="DM21" s="228">
        <v>0</v>
      </c>
      <c r="DN21" s="225">
        <v>0</v>
      </c>
      <c r="DP21" s="176">
        <f t="shared" si="41"/>
        <v>0</v>
      </c>
      <c r="DQ21" s="215">
        <v>0</v>
      </c>
      <c r="DR21" s="177">
        <f t="shared" si="42"/>
        <v>0</v>
      </c>
      <c r="DS21" s="214">
        <v>0</v>
      </c>
      <c r="DT21" s="214">
        <v>0</v>
      </c>
      <c r="DU21" s="214">
        <v>0</v>
      </c>
      <c r="DV21" s="214">
        <v>0</v>
      </c>
      <c r="DW21" s="214">
        <v>0</v>
      </c>
      <c r="DX21" s="214">
        <v>0</v>
      </c>
      <c r="DY21" s="214">
        <v>0</v>
      </c>
      <c r="DZ21" s="214">
        <v>0</v>
      </c>
      <c r="EA21" s="210">
        <v>0</v>
      </c>
      <c r="EC21" s="176">
        <f t="shared" si="43"/>
        <v>0</v>
      </c>
      <c r="ED21" s="191">
        <v>0</v>
      </c>
      <c r="EE21" s="177">
        <f t="shared" si="44"/>
        <v>0</v>
      </c>
      <c r="EF21" s="192">
        <v>0</v>
      </c>
      <c r="EG21" s="192">
        <v>0</v>
      </c>
      <c r="EH21" s="192">
        <v>0</v>
      </c>
      <c r="EI21" s="192">
        <v>0</v>
      </c>
      <c r="EJ21" s="192">
        <v>0</v>
      </c>
      <c r="EK21" s="192">
        <v>0</v>
      </c>
      <c r="EL21" s="192">
        <v>0</v>
      </c>
      <c r="EM21" s="192">
        <v>0</v>
      </c>
      <c r="EN21" s="184">
        <v>0</v>
      </c>
      <c r="EP21" s="176">
        <f t="shared" si="45"/>
        <v>0</v>
      </c>
      <c r="EQ21" s="907">
        <v>0</v>
      </c>
      <c r="ER21" s="177">
        <f t="shared" si="46"/>
        <v>0</v>
      </c>
      <c r="ES21" s="906">
        <v>0</v>
      </c>
      <c r="ET21" s="906">
        <v>0</v>
      </c>
      <c r="EU21" s="906">
        <v>0</v>
      </c>
      <c r="EV21" s="906">
        <v>0</v>
      </c>
      <c r="EW21" s="906">
        <v>0</v>
      </c>
      <c r="EX21" s="906">
        <v>0</v>
      </c>
      <c r="EY21" s="906">
        <v>0</v>
      </c>
      <c r="EZ21" s="906">
        <v>0</v>
      </c>
      <c r="FA21" s="909">
        <v>0</v>
      </c>
      <c r="FC21" s="176">
        <f t="shared" si="47"/>
        <v>13</v>
      </c>
      <c r="FD21" s="245">
        <v>13</v>
      </c>
      <c r="FE21" s="177">
        <f t="shared" si="48"/>
        <v>0</v>
      </c>
      <c r="FF21" s="246">
        <v>0</v>
      </c>
      <c r="FG21" s="246">
        <v>0</v>
      </c>
      <c r="FH21" s="246">
        <v>0</v>
      </c>
      <c r="FI21" s="246">
        <v>0</v>
      </c>
      <c r="FJ21" s="246">
        <v>0</v>
      </c>
      <c r="FK21" s="246">
        <v>0</v>
      </c>
      <c r="FL21" s="246">
        <v>0</v>
      </c>
      <c r="FM21" s="246">
        <v>0</v>
      </c>
      <c r="FN21" s="243">
        <v>0</v>
      </c>
      <c r="FP21" s="176">
        <f t="shared" si="49"/>
        <v>0</v>
      </c>
      <c r="FQ21" s="252"/>
      <c r="FR21" s="177">
        <f t="shared" si="50"/>
        <v>0</v>
      </c>
      <c r="FS21" s="253"/>
      <c r="FT21" s="253"/>
      <c r="FU21" s="253"/>
      <c r="FV21" s="253"/>
      <c r="FW21" s="253"/>
      <c r="FX21" s="253"/>
      <c r="FY21" s="253"/>
      <c r="FZ21" s="253"/>
      <c r="GA21" s="250"/>
      <c r="GC21" s="176">
        <f t="shared" si="51"/>
        <v>0</v>
      </c>
      <c r="GD21" s="215"/>
      <c r="GE21" s="177">
        <f t="shared" si="52"/>
        <v>0</v>
      </c>
      <c r="GF21" s="214"/>
      <c r="GG21" s="214"/>
      <c r="GH21" s="214"/>
      <c r="GI21" s="214"/>
      <c r="GJ21" s="214"/>
      <c r="GK21" s="214"/>
      <c r="GL21" s="214"/>
      <c r="GM21" s="214"/>
      <c r="GN21" s="210"/>
      <c r="GP21" s="176">
        <f t="shared" si="53"/>
        <v>0</v>
      </c>
      <c r="GQ21" s="238"/>
      <c r="GR21" s="177">
        <f t="shared" si="54"/>
        <v>0</v>
      </c>
      <c r="GS21" s="239"/>
      <c r="GT21" s="239"/>
      <c r="GU21" s="239"/>
      <c r="GV21" s="239"/>
      <c r="GW21" s="239"/>
      <c r="GX21" s="239"/>
      <c r="GY21" s="239"/>
      <c r="GZ21" s="239"/>
      <c r="HA21" s="236"/>
      <c r="HC21" s="176">
        <f t="shared" si="55"/>
        <v>0</v>
      </c>
      <c r="HD21" s="260"/>
      <c r="HE21" s="177">
        <f t="shared" si="56"/>
        <v>0</v>
      </c>
      <c r="HF21" s="261"/>
      <c r="HG21" s="261"/>
      <c r="HH21" s="261"/>
      <c r="HI21" s="261"/>
      <c r="HJ21" s="261"/>
      <c r="HK21" s="261"/>
      <c r="HL21" s="261"/>
      <c r="HM21" s="261"/>
      <c r="HN21" s="258"/>
    </row>
    <row r="22" spans="1:222" ht="21" customHeight="1">
      <c r="A22" s="180" t="s">
        <v>112</v>
      </c>
      <c r="B22" s="181" t="s">
        <v>113</v>
      </c>
      <c r="C22" s="176">
        <f t="shared" si="22"/>
        <v>2</v>
      </c>
      <c r="D22" s="558">
        <f t="shared" si="93"/>
        <v>1</v>
      </c>
      <c r="E22" s="177">
        <f t="shared" si="23"/>
        <v>0</v>
      </c>
      <c r="F22" s="557">
        <f t="shared" si="94"/>
        <v>0</v>
      </c>
      <c r="G22" s="557">
        <f t="shared" si="92"/>
        <v>0</v>
      </c>
      <c r="H22" s="557">
        <f t="shared" si="92"/>
        <v>0</v>
      </c>
      <c r="I22" s="557">
        <f t="shared" si="92"/>
        <v>0</v>
      </c>
      <c r="J22" s="557">
        <f t="shared" si="92"/>
        <v>1</v>
      </c>
      <c r="K22" s="557">
        <f t="shared" si="92"/>
        <v>0</v>
      </c>
      <c r="L22" s="557">
        <f t="shared" si="92"/>
        <v>0</v>
      </c>
      <c r="M22" s="557">
        <f t="shared" si="92"/>
        <v>0</v>
      </c>
      <c r="N22" s="557">
        <f t="shared" si="92"/>
        <v>0</v>
      </c>
      <c r="O22" s="161"/>
      <c r="P22" s="176">
        <f t="shared" si="25"/>
        <v>0</v>
      </c>
      <c r="Q22" s="191">
        <v>0</v>
      </c>
      <c r="R22" s="177">
        <f t="shared" si="26"/>
        <v>0</v>
      </c>
      <c r="S22" s="192">
        <v>0</v>
      </c>
      <c r="T22" s="192">
        <v>0</v>
      </c>
      <c r="U22" s="192">
        <v>0</v>
      </c>
      <c r="V22" s="192">
        <v>0</v>
      </c>
      <c r="W22" s="192">
        <v>0</v>
      </c>
      <c r="X22" s="192">
        <v>0</v>
      </c>
      <c r="Y22" s="192">
        <v>0</v>
      </c>
      <c r="Z22" s="192">
        <v>0</v>
      </c>
      <c r="AA22" s="184">
        <v>0</v>
      </c>
      <c r="AC22" s="176">
        <f t="shared" si="27"/>
        <v>0</v>
      </c>
      <c r="AD22" s="215">
        <v>0</v>
      </c>
      <c r="AE22" s="177">
        <f t="shared" si="28"/>
        <v>0</v>
      </c>
      <c r="AF22" s="214">
        <v>0</v>
      </c>
      <c r="AG22" s="214">
        <v>0</v>
      </c>
      <c r="AH22" s="214">
        <v>0</v>
      </c>
      <c r="AI22" s="214">
        <v>0</v>
      </c>
      <c r="AJ22" s="214">
        <v>0</v>
      </c>
      <c r="AK22" s="214">
        <v>0</v>
      </c>
      <c r="AL22" s="214">
        <v>0</v>
      </c>
      <c r="AM22" s="214">
        <v>0</v>
      </c>
      <c r="AN22" s="210">
        <v>0</v>
      </c>
      <c r="AP22" s="176">
        <f t="shared" si="29"/>
        <v>1</v>
      </c>
      <c r="AQ22" s="614">
        <v>0</v>
      </c>
      <c r="AR22" s="177">
        <f t="shared" si="30"/>
        <v>0</v>
      </c>
      <c r="AS22" s="615">
        <v>0</v>
      </c>
      <c r="AT22" s="615">
        <v>0</v>
      </c>
      <c r="AU22" s="615">
        <v>0</v>
      </c>
      <c r="AV22" s="615">
        <v>0</v>
      </c>
      <c r="AW22" s="615">
        <v>1</v>
      </c>
      <c r="AX22" s="615">
        <v>0</v>
      </c>
      <c r="AY22" s="615">
        <v>0</v>
      </c>
      <c r="AZ22" s="615">
        <v>0</v>
      </c>
      <c r="BA22" s="612">
        <v>0</v>
      </c>
      <c r="BC22" s="176">
        <f t="shared" si="31"/>
        <v>1</v>
      </c>
      <c r="BD22" s="614">
        <v>1</v>
      </c>
      <c r="BE22" s="177">
        <f t="shared" si="32"/>
        <v>0</v>
      </c>
      <c r="BF22" s="615">
        <v>0</v>
      </c>
      <c r="BG22" s="615">
        <v>0</v>
      </c>
      <c r="BH22" s="615">
        <v>0</v>
      </c>
      <c r="BI22" s="615">
        <v>0</v>
      </c>
      <c r="BJ22" s="615">
        <v>0</v>
      </c>
      <c r="BK22" s="615">
        <v>0</v>
      </c>
      <c r="BL22" s="615">
        <v>0</v>
      </c>
      <c r="BM22" s="615">
        <v>0</v>
      </c>
      <c r="BN22" s="612">
        <v>0</v>
      </c>
      <c r="BP22" s="176">
        <f t="shared" si="33"/>
        <v>0</v>
      </c>
      <c r="BQ22" s="642">
        <v>0</v>
      </c>
      <c r="BR22" s="177">
        <f t="shared" si="34"/>
        <v>0</v>
      </c>
      <c r="BS22" s="643">
        <v>0</v>
      </c>
      <c r="BT22" s="643">
        <v>0</v>
      </c>
      <c r="BU22" s="643">
        <v>0</v>
      </c>
      <c r="BV22" s="643">
        <v>0</v>
      </c>
      <c r="BW22" s="643">
        <v>0</v>
      </c>
      <c r="BX22" s="643">
        <v>0</v>
      </c>
      <c r="BY22" s="643">
        <v>0</v>
      </c>
      <c r="BZ22" s="643">
        <v>0</v>
      </c>
      <c r="CA22" s="641">
        <v>0</v>
      </c>
      <c r="CC22" s="176">
        <f t="shared" si="35"/>
        <v>0</v>
      </c>
      <c r="CD22" s="215">
        <v>0</v>
      </c>
      <c r="CE22" s="177">
        <f t="shared" si="36"/>
        <v>0</v>
      </c>
      <c r="CF22" s="214">
        <v>0</v>
      </c>
      <c r="CG22" s="214">
        <v>0</v>
      </c>
      <c r="CH22" s="214">
        <v>0</v>
      </c>
      <c r="CI22" s="214">
        <v>0</v>
      </c>
      <c r="CJ22" s="214">
        <v>0</v>
      </c>
      <c r="CK22" s="214">
        <v>0</v>
      </c>
      <c r="CL22" s="214">
        <v>0</v>
      </c>
      <c r="CM22" s="214">
        <v>0</v>
      </c>
      <c r="CN22" s="210">
        <v>0</v>
      </c>
      <c r="CP22" s="176">
        <f t="shared" si="37"/>
        <v>0</v>
      </c>
      <c r="CQ22" s="191">
        <v>0</v>
      </c>
      <c r="CR22" s="177">
        <f t="shared" si="38"/>
        <v>0</v>
      </c>
      <c r="CS22" s="192">
        <v>0</v>
      </c>
      <c r="CT22" s="192">
        <v>0</v>
      </c>
      <c r="CU22" s="192">
        <v>0</v>
      </c>
      <c r="CV22" s="192">
        <v>0</v>
      </c>
      <c r="CW22" s="192">
        <v>0</v>
      </c>
      <c r="CX22" s="192">
        <v>0</v>
      </c>
      <c r="CY22" s="192">
        <v>0</v>
      </c>
      <c r="CZ22" s="192">
        <v>0</v>
      </c>
      <c r="DA22" s="184">
        <v>0</v>
      </c>
      <c r="DC22" s="176">
        <f t="shared" si="39"/>
        <v>0</v>
      </c>
      <c r="DD22" s="227">
        <v>0</v>
      </c>
      <c r="DE22" s="177">
        <f t="shared" si="40"/>
        <v>0</v>
      </c>
      <c r="DF22" s="228">
        <v>0</v>
      </c>
      <c r="DG22" s="228">
        <v>0</v>
      </c>
      <c r="DH22" s="228">
        <v>0</v>
      </c>
      <c r="DI22" s="228">
        <v>0</v>
      </c>
      <c r="DJ22" s="228">
        <v>0</v>
      </c>
      <c r="DK22" s="228">
        <v>0</v>
      </c>
      <c r="DL22" s="228">
        <v>0</v>
      </c>
      <c r="DM22" s="228">
        <v>0</v>
      </c>
      <c r="DN22" s="225">
        <v>0</v>
      </c>
      <c r="DP22" s="176">
        <f t="shared" si="41"/>
        <v>0</v>
      </c>
      <c r="DQ22" s="215">
        <v>0</v>
      </c>
      <c r="DR22" s="177">
        <f t="shared" si="42"/>
        <v>0</v>
      </c>
      <c r="DS22" s="214">
        <v>0</v>
      </c>
      <c r="DT22" s="214">
        <v>0</v>
      </c>
      <c r="DU22" s="214">
        <v>0</v>
      </c>
      <c r="DV22" s="214">
        <v>0</v>
      </c>
      <c r="DW22" s="214">
        <v>0</v>
      </c>
      <c r="DX22" s="214">
        <v>0</v>
      </c>
      <c r="DY22" s="214">
        <v>0</v>
      </c>
      <c r="DZ22" s="214">
        <v>0</v>
      </c>
      <c r="EA22" s="210">
        <v>0</v>
      </c>
      <c r="EC22" s="176">
        <f t="shared" si="43"/>
        <v>0</v>
      </c>
      <c r="ED22" s="191">
        <v>0</v>
      </c>
      <c r="EE22" s="177">
        <f t="shared" si="44"/>
        <v>0</v>
      </c>
      <c r="EF22" s="192">
        <v>0</v>
      </c>
      <c r="EG22" s="192">
        <v>0</v>
      </c>
      <c r="EH22" s="192">
        <v>0</v>
      </c>
      <c r="EI22" s="192">
        <v>0</v>
      </c>
      <c r="EJ22" s="192">
        <v>0</v>
      </c>
      <c r="EK22" s="192">
        <v>0</v>
      </c>
      <c r="EL22" s="192">
        <v>0</v>
      </c>
      <c r="EM22" s="192">
        <v>0</v>
      </c>
      <c r="EN22" s="184">
        <v>0</v>
      </c>
      <c r="EP22" s="176">
        <f t="shared" si="45"/>
        <v>0</v>
      </c>
      <c r="EQ22" s="907">
        <v>0</v>
      </c>
      <c r="ER22" s="177">
        <f t="shared" si="46"/>
        <v>0</v>
      </c>
      <c r="ES22" s="906">
        <v>0</v>
      </c>
      <c r="ET22" s="906">
        <v>0</v>
      </c>
      <c r="EU22" s="906">
        <v>0</v>
      </c>
      <c r="EV22" s="906">
        <v>0</v>
      </c>
      <c r="EW22" s="906">
        <v>0</v>
      </c>
      <c r="EX22" s="906">
        <v>0</v>
      </c>
      <c r="EY22" s="906">
        <v>0</v>
      </c>
      <c r="EZ22" s="906">
        <v>0</v>
      </c>
      <c r="FA22" s="909">
        <v>0</v>
      </c>
      <c r="FC22" s="176">
        <f t="shared" si="47"/>
        <v>0</v>
      </c>
      <c r="FD22" s="245">
        <v>0</v>
      </c>
      <c r="FE22" s="177">
        <f t="shared" si="48"/>
        <v>0</v>
      </c>
      <c r="FF22" s="246">
        <v>0</v>
      </c>
      <c r="FG22" s="246">
        <v>0</v>
      </c>
      <c r="FH22" s="246">
        <v>0</v>
      </c>
      <c r="FI22" s="246">
        <v>0</v>
      </c>
      <c r="FJ22" s="246">
        <v>0</v>
      </c>
      <c r="FK22" s="246">
        <v>0</v>
      </c>
      <c r="FL22" s="246">
        <v>0</v>
      </c>
      <c r="FM22" s="246">
        <v>0</v>
      </c>
      <c r="FN22" s="243">
        <v>0</v>
      </c>
      <c r="FP22" s="176">
        <f t="shared" si="49"/>
        <v>0</v>
      </c>
      <c r="FQ22" s="252"/>
      <c r="FR22" s="177">
        <f t="shared" si="50"/>
        <v>0</v>
      </c>
      <c r="FS22" s="253"/>
      <c r="FT22" s="253"/>
      <c r="FU22" s="253"/>
      <c r="FV22" s="253"/>
      <c r="FW22" s="253"/>
      <c r="FX22" s="253"/>
      <c r="FY22" s="253"/>
      <c r="FZ22" s="253"/>
      <c r="GA22" s="250"/>
      <c r="GC22" s="176">
        <f t="shared" si="51"/>
        <v>0</v>
      </c>
      <c r="GD22" s="215"/>
      <c r="GE22" s="177">
        <f t="shared" si="52"/>
        <v>0</v>
      </c>
      <c r="GF22" s="214"/>
      <c r="GG22" s="214"/>
      <c r="GH22" s="214"/>
      <c r="GI22" s="214"/>
      <c r="GJ22" s="214"/>
      <c r="GK22" s="214"/>
      <c r="GL22" s="214"/>
      <c r="GM22" s="214"/>
      <c r="GN22" s="210"/>
      <c r="GP22" s="176">
        <f t="shared" si="53"/>
        <v>0</v>
      </c>
      <c r="GQ22" s="238"/>
      <c r="GR22" s="177">
        <f t="shared" si="54"/>
        <v>0</v>
      </c>
      <c r="GS22" s="239"/>
      <c r="GT22" s="239"/>
      <c r="GU22" s="239"/>
      <c r="GV22" s="239"/>
      <c r="GW22" s="239"/>
      <c r="GX22" s="239"/>
      <c r="GY22" s="239"/>
      <c r="GZ22" s="239"/>
      <c r="HA22" s="236"/>
      <c r="HC22" s="176">
        <f t="shared" si="55"/>
        <v>0</v>
      </c>
      <c r="HD22" s="260"/>
      <c r="HE22" s="177">
        <f t="shared" si="56"/>
        <v>0</v>
      </c>
      <c r="HF22" s="261"/>
      <c r="HG22" s="261"/>
      <c r="HH22" s="261"/>
      <c r="HI22" s="261"/>
      <c r="HJ22" s="261"/>
      <c r="HK22" s="261"/>
      <c r="HL22" s="261"/>
      <c r="HM22" s="261"/>
      <c r="HN22" s="258"/>
    </row>
    <row r="23" spans="1:222" ht="25.5">
      <c r="A23" s="180" t="s">
        <v>114</v>
      </c>
      <c r="B23" s="193" t="s">
        <v>115</v>
      </c>
      <c r="C23" s="176">
        <f t="shared" si="22"/>
        <v>0</v>
      </c>
      <c r="D23" s="558">
        <f t="shared" si="93"/>
        <v>0</v>
      </c>
      <c r="E23" s="177">
        <f t="shared" si="23"/>
        <v>0</v>
      </c>
      <c r="F23" s="557">
        <f t="shared" si="94"/>
        <v>0</v>
      </c>
      <c r="G23" s="557">
        <f t="shared" si="92"/>
        <v>0</v>
      </c>
      <c r="H23" s="557">
        <f t="shared" si="92"/>
        <v>0</v>
      </c>
      <c r="I23" s="557">
        <f t="shared" si="92"/>
        <v>0</v>
      </c>
      <c r="J23" s="557">
        <f t="shared" si="92"/>
        <v>0</v>
      </c>
      <c r="K23" s="557">
        <f t="shared" si="92"/>
        <v>0</v>
      </c>
      <c r="L23" s="557">
        <f t="shared" si="92"/>
        <v>0</v>
      </c>
      <c r="M23" s="557">
        <f t="shared" si="92"/>
        <v>0</v>
      </c>
      <c r="N23" s="557">
        <f t="shared" si="92"/>
        <v>0</v>
      </c>
      <c r="O23" s="161"/>
      <c r="P23" s="176">
        <f t="shared" si="25"/>
        <v>0</v>
      </c>
      <c r="Q23" s="185">
        <v>0</v>
      </c>
      <c r="R23" s="177">
        <f t="shared" si="26"/>
        <v>0</v>
      </c>
      <c r="S23" s="186">
        <v>0</v>
      </c>
      <c r="T23" s="186">
        <v>0</v>
      </c>
      <c r="U23" s="186">
        <v>0</v>
      </c>
      <c r="V23" s="186">
        <v>0</v>
      </c>
      <c r="W23" s="186">
        <v>0</v>
      </c>
      <c r="X23" s="186">
        <v>0</v>
      </c>
      <c r="Y23" s="186">
        <v>0</v>
      </c>
      <c r="Z23" s="186">
        <v>0</v>
      </c>
      <c r="AA23" s="184">
        <v>0</v>
      </c>
      <c r="AC23" s="176">
        <f t="shared" si="27"/>
        <v>0</v>
      </c>
      <c r="AD23" s="208">
        <v>0</v>
      </c>
      <c r="AE23" s="177">
        <f t="shared" si="28"/>
        <v>0</v>
      </c>
      <c r="AF23" s="209">
        <v>0</v>
      </c>
      <c r="AG23" s="209">
        <v>0</v>
      </c>
      <c r="AH23" s="209">
        <v>0</v>
      </c>
      <c r="AI23" s="209">
        <v>0</v>
      </c>
      <c r="AJ23" s="209">
        <v>0</v>
      </c>
      <c r="AK23" s="209">
        <v>0</v>
      </c>
      <c r="AL23" s="209">
        <v>0</v>
      </c>
      <c r="AM23" s="209">
        <v>0</v>
      </c>
      <c r="AN23" s="210">
        <v>0</v>
      </c>
      <c r="AP23" s="176">
        <f t="shared" si="29"/>
        <v>0</v>
      </c>
      <c r="AQ23" s="610">
        <v>0</v>
      </c>
      <c r="AR23" s="177">
        <f t="shared" si="30"/>
        <v>0</v>
      </c>
      <c r="AS23" s="613">
        <v>0</v>
      </c>
      <c r="AT23" s="613">
        <v>0</v>
      </c>
      <c r="AU23" s="613">
        <v>0</v>
      </c>
      <c r="AV23" s="613">
        <v>0</v>
      </c>
      <c r="AW23" s="613">
        <v>0</v>
      </c>
      <c r="AX23" s="613">
        <v>0</v>
      </c>
      <c r="AY23" s="613">
        <v>0</v>
      </c>
      <c r="AZ23" s="613">
        <v>0</v>
      </c>
      <c r="BA23" s="612">
        <v>0</v>
      </c>
      <c r="BC23" s="176">
        <f t="shared" si="31"/>
        <v>0</v>
      </c>
      <c r="BD23" s="610">
        <v>0</v>
      </c>
      <c r="BE23" s="177">
        <f t="shared" si="32"/>
        <v>0</v>
      </c>
      <c r="BF23" s="613">
        <v>0</v>
      </c>
      <c r="BG23" s="613">
        <v>0</v>
      </c>
      <c r="BH23" s="613">
        <v>0</v>
      </c>
      <c r="BI23" s="613">
        <v>0</v>
      </c>
      <c r="BJ23" s="613">
        <v>0</v>
      </c>
      <c r="BK23" s="613">
        <v>0</v>
      </c>
      <c r="BL23" s="613">
        <v>0</v>
      </c>
      <c r="BM23" s="613">
        <v>0</v>
      </c>
      <c r="BN23" s="612">
        <v>0</v>
      </c>
      <c r="BP23" s="176">
        <f t="shared" si="33"/>
        <v>0</v>
      </c>
      <c r="BQ23" s="606">
        <v>0</v>
      </c>
      <c r="BR23" s="177">
        <f t="shared" si="34"/>
        <v>0</v>
      </c>
      <c r="BS23" s="640">
        <v>0</v>
      </c>
      <c r="BT23" s="640">
        <v>0</v>
      </c>
      <c r="BU23" s="640">
        <v>0</v>
      </c>
      <c r="BV23" s="640">
        <v>0</v>
      </c>
      <c r="BW23" s="640">
        <v>0</v>
      </c>
      <c r="BX23" s="640">
        <v>0</v>
      </c>
      <c r="BY23" s="640">
        <v>0</v>
      </c>
      <c r="BZ23" s="640">
        <v>0</v>
      </c>
      <c r="CA23" s="641">
        <v>0</v>
      </c>
      <c r="CC23" s="176">
        <f t="shared" si="35"/>
        <v>0</v>
      </c>
      <c r="CD23" s="208">
        <v>0</v>
      </c>
      <c r="CE23" s="177">
        <f t="shared" si="36"/>
        <v>0</v>
      </c>
      <c r="CF23" s="209">
        <v>0</v>
      </c>
      <c r="CG23" s="209">
        <v>0</v>
      </c>
      <c r="CH23" s="209">
        <v>0</v>
      </c>
      <c r="CI23" s="209">
        <v>0</v>
      </c>
      <c r="CJ23" s="209">
        <v>0</v>
      </c>
      <c r="CK23" s="209">
        <v>0</v>
      </c>
      <c r="CL23" s="209">
        <v>0</v>
      </c>
      <c r="CM23" s="209">
        <v>0</v>
      </c>
      <c r="CN23" s="210">
        <v>0</v>
      </c>
      <c r="CP23" s="176">
        <f t="shared" si="37"/>
        <v>0</v>
      </c>
      <c r="CQ23" s="185">
        <v>0</v>
      </c>
      <c r="CR23" s="177">
        <f t="shared" si="38"/>
        <v>0</v>
      </c>
      <c r="CS23" s="186">
        <v>0</v>
      </c>
      <c r="CT23" s="186">
        <v>0</v>
      </c>
      <c r="CU23" s="186">
        <v>0</v>
      </c>
      <c r="CV23" s="186">
        <v>0</v>
      </c>
      <c r="CW23" s="186">
        <v>0</v>
      </c>
      <c r="CX23" s="186">
        <v>0</v>
      </c>
      <c r="CY23" s="186">
        <v>0</v>
      </c>
      <c r="CZ23" s="186">
        <v>0</v>
      </c>
      <c r="DA23" s="184">
        <v>0</v>
      </c>
      <c r="DC23" s="176">
        <f t="shared" si="39"/>
        <v>0</v>
      </c>
      <c r="DD23" s="223">
        <v>0</v>
      </c>
      <c r="DE23" s="177">
        <f t="shared" si="40"/>
        <v>0</v>
      </c>
      <c r="DF23" s="226">
        <v>0</v>
      </c>
      <c r="DG23" s="226">
        <v>0</v>
      </c>
      <c r="DH23" s="226">
        <v>0</v>
      </c>
      <c r="DI23" s="226">
        <v>0</v>
      </c>
      <c r="DJ23" s="226">
        <v>0</v>
      </c>
      <c r="DK23" s="226">
        <v>0</v>
      </c>
      <c r="DL23" s="226">
        <v>0</v>
      </c>
      <c r="DM23" s="226">
        <v>0</v>
      </c>
      <c r="DN23" s="225">
        <v>0</v>
      </c>
      <c r="DP23" s="176">
        <f t="shared" si="41"/>
        <v>0</v>
      </c>
      <c r="DQ23" s="208">
        <v>0</v>
      </c>
      <c r="DR23" s="177">
        <f t="shared" si="42"/>
        <v>0</v>
      </c>
      <c r="DS23" s="209">
        <v>0</v>
      </c>
      <c r="DT23" s="209">
        <v>0</v>
      </c>
      <c r="DU23" s="209">
        <v>0</v>
      </c>
      <c r="DV23" s="209">
        <v>0</v>
      </c>
      <c r="DW23" s="209">
        <v>0</v>
      </c>
      <c r="DX23" s="209">
        <v>0</v>
      </c>
      <c r="DY23" s="209">
        <v>0</v>
      </c>
      <c r="DZ23" s="209">
        <v>0</v>
      </c>
      <c r="EA23" s="210">
        <v>0</v>
      </c>
      <c r="EC23" s="176">
        <f t="shared" si="43"/>
        <v>0</v>
      </c>
      <c r="ED23" s="185">
        <v>0</v>
      </c>
      <c r="EE23" s="177">
        <f t="shared" si="44"/>
        <v>0</v>
      </c>
      <c r="EF23" s="186">
        <v>0</v>
      </c>
      <c r="EG23" s="186">
        <v>0</v>
      </c>
      <c r="EH23" s="186">
        <v>0</v>
      </c>
      <c r="EI23" s="186">
        <v>0</v>
      </c>
      <c r="EJ23" s="186">
        <v>0</v>
      </c>
      <c r="EK23" s="186">
        <v>0</v>
      </c>
      <c r="EL23" s="186">
        <v>0</v>
      </c>
      <c r="EM23" s="186">
        <v>0</v>
      </c>
      <c r="EN23" s="184">
        <v>0</v>
      </c>
      <c r="EP23" s="176">
        <f t="shared" si="45"/>
        <v>0</v>
      </c>
      <c r="EQ23" s="902">
        <v>0</v>
      </c>
      <c r="ER23" s="177">
        <f t="shared" si="46"/>
        <v>0</v>
      </c>
      <c r="ES23" s="904">
        <v>0</v>
      </c>
      <c r="ET23" s="904">
        <v>0</v>
      </c>
      <c r="EU23" s="904">
        <v>0</v>
      </c>
      <c r="EV23" s="904">
        <v>0</v>
      </c>
      <c r="EW23" s="904">
        <v>0</v>
      </c>
      <c r="EX23" s="904">
        <v>0</v>
      </c>
      <c r="EY23" s="904">
        <v>0</v>
      </c>
      <c r="EZ23" s="904">
        <v>0</v>
      </c>
      <c r="FA23" s="909">
        <v>0</v>
      </c>
      <c r="FC23" s="176">
        <f t="shared" si="47"/>
        <v>0</v>
      </c>
      <c r="FD23" s="241">
        <v>0</v>
      </c>
      <c r="FE23" s="177">
        <f t="shared" si="48"/>
        <v>0</v>
      </c>
      <c r="FF23" s="244">
        <v>0</v>
      </c>
      <c r="FG23" s="244">
        <v>0</v>
      </c>
      <c r="FH23" s="244">
        <v>0</v>
      </c>
      <c r="FI23" s="244">
        <v>0</v>
      </c>
      <c r="FJ23" s="244">
        <v>0</v>
      </c>
      <c r="FK23" s="244">
        <v>0</v>
      </c>
      <c r="FL23" s="244">
        <v>0</v>
      </c>
      <c r="FM23" s="244">
        <v>0</v>
      </c>
      <c r="FN23" s="243">
        <v>0</v>
      </c>
      <c r="FP23" s="176">
        <f t="shared" si="49"/>
        <v>0</v>
      </c>
      <c r="FQ23" s="248"/>
      <c r="FR23" s="177">
        <f t="shared" si="50"/>
        <v>0</v>
      </c>
      <c r="FS23" s="251"/>
      <c r="FT23" s="251"/>
      <c r="FU23" s="251"/>
      <c r="FV23" s="251"/>
      <c r="FW23" s="251"/>
      <c r="FX23" s="251"/>
      <c r="FY23" s="251"/>
      <c r="FZ23" s="251"/>
      <c r="GA23" s="250"/>
      <c r="GC23" s="176">
        <f t="shared" si="51"/>
        <v>0</v>
      </c>
      <c r="GD23" s="208"/>
      <c r="GE23" s="177">
        <f t="shared" si="52"/>
        <v>0</v>
      </c>
      <c r="GF23" s="209"/>
      <c r="GG23" s="209"/>
      <c r="GH23" s="209"/>
      <c r="GI23" s="209"/>
      <c r="GJ23" s="209"/>
      <c r="GK23" s="209"/>
      <c r="GL23" s="209"/>
      <c r="GM23" s="209"/>
      <c r="GN23" s="210"/>
      <c r="GP23" s="176">
        <f t="shared" si="53"/>
        <v>0</v>
      </c>
      <c r="GQ23" s="234"/>
      <c r="GR23" s="177">
        <f t="shared" si="54"/>
        <v>0</v>
      </c>
      <c r="GS23" s="237"/>
      <c r="GT23" s="237"/>
      <c r="GU23" s="237"/>
      <c r="GV23" s="237"/>
      <c r="GW23" s="237"/>
      <c r="GX23" s="237"/>
      <c r="GY23" s="237"/>
      <c r="GZ23" s="237"/>
      <c r="HA23" s="236"/>
      <c r="HC23" s="176">
        <f t="shared" si="55"/>
        <v>0</v>
      </c>
      <c r="HD23" s="256"/>
      <c r="HE23" s="177">
        <f t="shared" si="56"/>
        <v>0</v>
      </c>
      <c r="HF23" s="259"/>
      <c r="HG23" s="259"/>
      <c r="HH23" s="259"/>
      <c r="HI23" s="259"/>
      <c r="HJ23" s="259"/>
      <c r="HK23" s="259"/>
      <c r="HL23" s="259"/>
      <c r="HM23" s="259"/>
      <c r="HN23" s="258"/>
    </row>
    <row r="24" spans="1:222" ht="21" customHeight="1">
      <c r="A24" s="180" t="s">
        <v>116</v>
      </c>
      <c r="B24" s="181" t="s">
        <v>117</v>
      </c>
      <c r="C24" s="176">
        <f t="shared" si="22"/>
        <v>8</v>
      </c>
      <c r="D24" s="558">
        <f t="shared" si="93"/>
        <v>3</v>
      </c>
      <c r="E24" s="177">
        <f t="shared" si="23"/>
        <v>1</v>
      </c>
      <c r="F24" s="557">
        <f t="shared" si="94"/>
        <v>0</v>
      </c>
      <c r="G24" s="557">
        <f t="shared" si="92"/>
        <v>1</v>
      </c>
      <c r="H24" s="557">
        <f t="shared" si="92"/>
        <v>3</v>
      </c>
      <c r="I24" s="557">
        <f t="shared" si="92"/>
        <v>0</v>
      </c>
      <c r="J24" s="557">
        <f t="shared" si="92"/>
        <v>1</v>
      </c>
      <c r="K24" s="557">
        <f t="shared" si="92"/>
        <v>0</v>
      </c>
      <c r="L24" s="557">
        <f t="shared" si="92"/>
        <v>0</v>
      </c>
      <c r="M24" s="557">
        <f t="shared" si="92"/>
        <v>0</v>
      </c>
      <c r="N24" s="557">
        <f t="shared" si="92"/>
        <v>0</v>
      </c>
      <c r="O24" s="161"/>
      <c r="P24" s="176">
        <f t="shared" si="25"/>
        <v>0</v>
      </c>
      <c r="Q24" s="185">
        <v>0</v>
      </c>
      <c r="R24" s="177">
        <f t="shared" si="26"/>
        <v>0</v>
      </c>
      <c r="S24" s="186">
        <v>0</v>
      </c>
      <c r="T24" s="186">
        <v>0</v>
      </c>
      <c r="U24" s="186">
        <v>0</v>
      </c>
      <c r="V24" s="186">
        <v>0</v>
      </c>
      <c r="W24" s="186">
        <v>0</v>
      </c>
      <c r="X24" s="186">
        <v>0</v>
      </c>
      <c r="Y24" s="186">
        <v>0</v>
      </c>
      <c r="Z24" s="186">
        <v>0</v>
      </c>
      <c r="AA24" s="184">
        <v>0</v>
      </c>
      <c r="AC24" s="176">
        <f t="shared" si="27"/>
        <v>0</v>
      </c>
      <c r="AD24" s="208">
        <v>0</v>
      </c>
      <c r="AE24" s="177">
        <f t="shared" si="28"/>
        <v>0</v>
      </c>
      <c r="AF24" s="209">
        <v>0</v>
      </c>
      <c r="AG24" s="209">
        <v>0</v>
      </c>
      <c r="AH24" s="209">
        <v>0</v>
      </c>
      <c r="AI24" s="209">
        <v>0</v>
      </c>
      <c r="AJ24" s="209">
        <v>0</v>
      </c>
      <c r="AK24" s="209">
        <v>0</v>
      </c>
      <c r="AL24" s="209">
        <v>0</v>
      </c>
      <c r="AM24" s="209">
        <v>0</v>
      </c>
      <c r="AN24" s="210">
        <v>0</v>
      </c>
      <c r="AP24" s="176">
        <f t="shared" si="29"/>
        <v>0</v>
      </c>
      <c r="AQ24" s="610">
        <v>0</v>
      </c>
      <c r="AR24" s="177">
        <f t="shared" si="30"/>
        <v>0</v>
      </c>
      <c r="AS24" s="613">
        <v>0</v>
      </c>
      <c r="AT24" s="613">
        <v>0</v>
      </c>
      <c r="AU24" s="613">
        <v>0</v>
      </c>
      <c r="AV24" s="613">
        <v>0</v>
      </c>
      <c r="AW24" s="613">
        <v>0</v>
      </c>
      <c r="AX24" s="613">
        <v>0</v>
      </c>
      <c r="AY24" s="613">
        <v>0</v>
      </c>
      <c r="AZ24" s="613">
        <v>0</v>
      </c>
      <c r="BA24" s="612">
        <v>0</v>
      </c>
      <c r="BC24" s="176">
        <f t="shared" si="31"/>
        <v>0</v>
      </c>
      <c r="BD24" s="610">
        <v>0</v>
      </c>
      <c r="BE24" s="177">
        <f t="shared" si="32"/>
        <v>0</v>
      </c>
      <c r="BF24" s="613">
        <v>0</v>
      </c>
      <c r="BG24" s="613">
        <v>0</v>
      </c>
      <c r="BH24" s="613">
        <v>0</v>
      </c>
      <c r="BI24" s="613">
        <v>0</v>
      </c>
      <c r="BJ24" s="613">
        <v>0</v>
      </c>
      <c r="BK24" s="613">
        <v>0</v>
      </c>
      <c r="BL24" s="613">
        <v>0</v>
      </c>
      <c r="BM24" s="613">
        <v>0</v>
      </c>
      <c r="BN24" s="612">
        <v>0</v>
      </c>
      <c r="BP24" s="176">
        <f t="shared" si="33"/>
        <v>0</v>
      </c>
      <c r="BQ24" s="606">
        <v>0</v>
      </c>
      <c r="BR24" s="177">
        <f t="shared" si="34"/>
        <v>0</v>
      </c>
      <c r="BS24" s="640">
        <v>0</v>
      </c>
      <c r="BT24" s="640">
        <v>0</v>
      </c>
      <c r="BU24" s="640">
        <v>0</v>
      </c>
      <c r="BV24" s="640">
        <v>0</v>
      </c>
      <c r="BW24" s="640">
        <v>0</v>
      </c>
      <c r="BX24" s="640">
        <v>0</v>
      </c>
      <c r="BY24" s="640">
        <v>0</v>
      </c>
      <c r="BZ24" s="640">
        <v>0</v>
      </c>
      <c r="CA24" s="641">
        <v>0</v>
      </c>
      <c r="CC24" s="176">
        <f t="shared" si="35"/>
        <v>0</v>
      </c>
      <c r="CD24" s="208">
        <v>0</v>
      </c>
      <c r="CE24" s="177">
        <f t="shared" si="36"/>
        <v>0</v>
      </c>
      <c r="CF24" s="209">
        <v>0</v>
      </c>
      <c r="CG24" s="209">
        <v>0</v>
      </c>
      <c r="CH24" s="209">
        <v>0</v>
      </c>
      <c r="CI24" s="209">
        <v>0</v>
      </c>
      <c r="CJ24" s="209">
        <v>0</v>
      </c>
      <c r="CK24" s="209">
        <v>0</v>
      </c>
      <c r="CL24" s="209">
        <v>0</v>
      </c>
      <c r="CM24" s="209">
        <v>0</v>
      </c>
      <c r="CN24" s="210">
        <v>0</v>
      </c>
      <c r="CP24" s="176">
        <f t="shared" si="37"/>
        <v>0</v>
      </c>
      <c r="CQ24" s="185">
        <v>0</v>
      </c>
      <c r="CR24" s="177">
        <f t="shared" si="38"/>
        <v>0</v>
      </c>
      <c r="CS24" s="186">
        <v>0</v>
      </c>
      <c r="CT24" s="186">
        <v>0</v>
      </c>
      <c r="CU24" s="186">
        <v>0</v>
      </c>
      <c r="CV24" s="186">
        <v>0</v>
      </c>
      <c r="CW24" s="186">
        <v>0</v>
      </c>
      <c r="CX24" s="186">
        <v>0</v>
      </c>
      <c r="CY24" s="186">
        <v>0</v>
      </c>
      <c r="CZ24" s="186">
        <v>0</v>
      </c>
      <c r="DA24" s="184">
        <v>0</v>
      </c>
      <c r="DC24" s="176">
        <f t="shared" si="39"/>
        <v>0</v>
      </c>
      <c r="DD24" s="223">
        <v>0</v>
      </c>
      <c r="DE24" s="177">
        <f t="shared" si="40"/>
        <v>0</v>
      </c>
      <c r="DF24" s="226">
        <v>0</v>
      </c>
      <c r="DG24" s="226">
        <v>0</v>
      </c>
      <c r="DH24" s="226">
        <v>0</v>
      </c>
      <c r="DI24" s="226">
        <v>0</v>
      </c>
      <c r="DJ24" s="226">
        <v>0</v>
      </c>
      <c r="DK24" s="226">
        <v>0</v>
      </c>
      <c r="DL24" s="226">
        <v>0</v>
      </c>
      <c r="DM24" s="226">
        <v>0</v>
      </c>
      <c r="DN24" s="225">
        <v>0</v>
      </c>
      <c r="DP24" s="176">
        <f t="shared" si="41"/>
        <v>0</v>
      </c>
      <c r="DQ24" s="208">
        <v>0</v>
      </c>
      <c r="DR24" s="177">
        <f t="shared" si="42"/>
        <v>0</v>
      </c>
      <c r="DS24" s="209">
        <v>0</v>
      </c>
      <c r="DT24" s="209">
        <v>0</v>
      </c>
      <c r="DU24" s="209">
        <v>0</v>
      </c>
      <c r="DV24" s="209">
        <v>0</v>
      </c>
      <c r="DW24" s="209">
        <v>0</v>
      </c>
      <c r="DX24" s="209">
        <v>0</v>
      </c>
      <c r="DY24" s="209">
        <v>0</v>
      </c>
      <c r="DZ24" s="209">
        <v>0</v>
      </c>
      <c r="EA24" s="210">
        <v>0</v>
      </c>
      <c r="EC24" s="176">
        <f t="shared" si="43"/>
        <v>6</v>
      </c>
      <c r="ED24" s="185">
        <v>2</v>
      </c>
      <c r="EE24" s="177">
        <f t="shared" si="44"/>
        <v>1</v>
      </c>
      <c r="EF24" s="186">
        <v>0</v>
      </c>
      <c r="EG24" s="186">
        <v>1</v>
      </c>
      <c r="EH24" s="186">
        <v>3</v>
      </c>
      <c r="EI24" s="186">
        <v>0</v>
      </c>
      <c r="EJ24" s="186">
        <v>0</v>
      </c>
      <c r="EK24" s="186">
        <v>0</v>
      </c>
      <c r="EL24" s="186">
        <v>0</v>
      </c>
      <c r="EM24" s="186">
        <v>0</v>
      </c>
      <c r="EN24" s="184">
        <v>0</v>
      </c>
      <c r="EP24" s="176">
        <f t="shared" si="45"/>
        <v>0</v>
      </c>
      <c r="EQ24" s="902">
        <v>0</v>
      </c>
      <c r="ER24" s="177">
        <f t="shared" si="46"/>
        <v>0</v>
      </c>
      <c r="ES24" s="904">
        <v>0</v>
      </c>
      <c r="ET24" s="904">
        <v>0</v>
      </c>
      <c r="EU24" s="904">
        <v>0</v>
      </c>
      <c r="EV24" s="904">
        <v>0</v>
      </c>
      <c r="EW24" s="904">
        <v>0</v>
      </c>
      <c r="EX24" s="904">
        <v>0</v>
      </c>
      <c r="EY24" s="904">
        <v>0</v>
      </c>
      <c r="EZ24" s="904">
        <v>0</v>
      </c>
      <c r="FA24" s="909">
        <v>0</v>
      </c>
      <c r="FC24" s="176">
        <f t="shared" si="47"/>
        <v>2</v>
      </c>
      <c r="FD24" s="241">
        <v>1</v>
      </c>
      <c r="FE24" s="177">
        <f t="shared" si="48"/>
        <v>0</v>
      </c>
      <c r="FF24" s="244">
        <v>0</v>
      </c>
      <c r="FG24" s="244">
        <v>0</v>
      </c>
      <c r="FH24" s="244">
        <v>0</v>
      </c>
      <c r="FI24" s="244">
        <v>0</v>
      </c>
      <c r="FJ24" s="244">
        <v>1</v>
      </c>
      <c r="FK24" s="244">
        <v>0</v>
      </c>
      <c r="FL24" s="244">
        <v>0</v>
      </c>
      <c r="FM24" s="244">
        <v>0</v>
      </c>
      <c r="FN24" s="243">
        <v>0</v>
      </c>
      <c r="FP24" s="176">
        <f t="shared" si="49"/>
        <v>0</v>
      </c>
      <c r="FQ24" s="248"/>
      <c r="FR24" s="177">
        <f t="shared" si="50"/>
        <v>0</v>
      </c>
      <c r="FS24" s="251"/>
      <c r="FT24" s="251"/>
      <c r="FU24" s="251"/>
      <c r="FV24" s="251"/>
      <c r="FW24" s="251"/>
      <c r="FX24" s="251"/>
      <c r="FY24" s="251"/>
      <c r="FZ24" s="251"/>
      <c r="GA24" s="250"/>
      <c r="GC24" s="176">
        <f t="shared" si="51"/>
        <v>0</v>
      </c>
      <c r="GD24" s="208"/>
      <c r="GE24" s="177">
        <f t="shared" si="52"/>
        <v>0</v>
      </c>
      <c r="GF24" s="209"/>
      <c r="GG24" s="209"/>
      <c r="GH24" s="209"/>
      <c r="GI24" s="209"/>
      <c r="GJ24" s="209"/>
      <c r="GK24" s="209"/>
      <c r="GL24" s="209"/>
      <c r="GM24" s="209"/>
      <c r="GN24" s="210"/>
      <c r="GP24" s="176">
        <f t="shared" si="53"/>
        <v>0</v>
      </c>
      <c r="GQ24" s="234"/>
      <c r="GR24" s="177">
        <f t="shared" si="54"/>
        <v>0</v>
      </c>
      <c r="GS24" s="237"/>
      <c r="GT24" s="237"/>
      <c r="GU24" s="237"/>
      <c r="GV24" s="237"/>
      <c r="GW24" s="237"/>
      <c r="GX24" s="237"/>
      <c r="GY24" s="237"/>
      <c r="GZ24" s="237"/>
      <c r="HA24" s="236"/>
      <c r="HC24" s="176">
        <f t="shared" si="55"/>
        <v>0</v>
      </c>
      <c r="HD24" s="256"/>
      <c r="HE24" s="177">
        <f t="shared" si="56"/>
        <v>0</v>
      </c>
      <c r="HF24" s="259"/>
      <c r="HG24" s="259"/>
      <c r="HH24" s="259"/>
      <c r="HI24" s="259"/>
      <c r="HJ24" s="259"/>
      <c r="HK24" s="259"/>
      <c r="HL24" s="259"/>
      <c r="HM24" s="259"/>
      <c r="HN24" s="258"/>
    </row>
    <row r="25" spans="1:222" ht="21" customHeight="1">
      <c r="A25" s="187" t="s">
        <v>37</v>
      </c>
      <c r="B25" s="188" t="s">
        <v>118</v>
      </c>
      <c r="C25" s="176">
        <f t="shared" si="22"/>
        <v>52</v>
      </c>
      <c r="D25" s="558">
        <f t="shared" si="93"/>
        <v>9</v>
      </c>
      <c r="E25" s="177">
        <f t="shared" si="23"/>
        <v>10</v>
      </c>
      <c r="F25" s="557">
        <f t="shared" si="94"/>
        <v>2</v>
      </c>
      <c r="G25" s="557">
        <f t="shared" si="92"/>
        <v>8</v>
      </c>
      <c r="H25" s="557">
        <f t="shared" si="92"/>
        <v>0</v>
      </c>
      <c r="I25" s="557">
        <f t="shared" si="92"/>
        <v>0</v>
      </c>
      <c r="J25" s="557">
        <f t="shared" si="92"/>
        <v>33</v>
      </c>
      <c r="K25" s="557">
        <f t="shared" si="92"/>
        <v>0</v>
      </c>
      <c r="L25" s="557">
        <f t="shared" si="92"/>
        <v>0</v>
      </c>
      <c r="M25" s="557">
        <f t="shared" si="92"/>
        <v>0</v>
      </c>
      <c r="N25" s="557">
        <f t="shared" si="92"/>
        <v>0</v>
      </c>
      <c r="O25" s="161"/>
      <c r="P25" s="176">
        <f t="shared" si="25"/>
        <v>0</v>
      </c>
      <c r="Q25" s="185">
        <v>0</v>
      </c>
      <c r="R25" s="177">
        <f t="shared" si="26"/>
        <v>0</v>
      </c>
      <c r="S25" s="186">
        <v>0</v>
      </c>
      <c r="T25" s="186">
        <v>0</v>
      </c>
      <c r="U25" s="186">
        <v>0</v>
      </c>
      <c r="V25" s="186">
        <v>0</v>
      </c>
      <c r="W25" s="186">
        <v>0</v>
      </c>
      <c r="X25" s="186">
        <v>0</v>
      </c>
      <c r="Y25" s="186">
        <v>0</v>
      </c>
      <c r="Z25" s="186">
        <v>0</v>
      </c>
      <c r="AA25" s="184">
        <v>0</v>
      </c>
      <c r="AC25" s="176">
        <f t="shared" si="27"/>
        <v>34</v>
      </c>
      <c r="AD25" s="208">
        <v>3</v>
      </c>
      <c r="AE25" s="177">
        <f t="shared" si="28"/>
        <v>1</v>
      </c>
      <c r="AF25" s="209">
        <v>0</v>
      </c>
      <c r="AG25" s="209">
        <v>1</v>
      </c>
      <c r="AH25" s="209">
        <v>0</v>
      </c>
      <c r="AI25" s="209">
        <v>0</v>
      </c>
      <c r="AJ25" s="209">
        <v>30</v>
      </c>
      <c r="AK25" s="209">
        <v>0</v>
      </c>
      <c r="AL25" s="209">
        <v>0</v>
      </c>
      <c r="AM25" s="209">
        <v>0</v>
      </c>
      <c r="AN25" s="210">
        <v>0</v>
      </c>
      <c r="AP25" s="176">
        <f t="shared" si="29"/>
        <v>1</v>
      </c>
      <c r="AQ25" s="610">
        <v>0</v>
      </c>
      <c r="AR25" s="177">
        <f t="shared" si="30"/>
        <v>0</v>
      </c>
      <c r="AS25" s="613">
        <v>0</v>
      </c>
      <c r="AT25" s="613">
        <v>0</v>
      </c>
      <c r="AU25" s="613">
        <v>0</v>
      </c>
      <c r="AV25" s="613">
        <v>0</v>
      </c>
      <c r="AW25" s="613">
        <v>1</v>
      </c>
      <c r="AX25" s="613">
        <v>0</v>
      </c>
      <c r="AY25" s="613">
        <v>0</v>
      </c>
      <c r="AZ25" s="613">
        <v>0</v>
      </c>
      <c r="BA25" s="612">
        <v>0</v>
      </c>
      <c r="BC25" s="176">
        <f t="shared" si="31"/>
        <v>0</v>
      </c>
      <c r="BD25" s="610">
        <v>0</v>
      </c>
      <c r="BE25" s="177">
        <f t="shared" si="32"/>
        <v>0</v>
      </c>
      <c r="BF25" s="613">
        <v>0</v>
      </c>
      <c r="BG25" s="613">
        <v>0</v>
      </c>
      <c r="BH25" s="613">
        <v>0</v>
      </c>
      <c r="BI25" s="613">
        <v>0</v>
      </c>
      <c r="BJ25" s="613">
        <v>0</v>
      </c>
      <c r="BK25" s="613">
        <v>0</v>
      </c>
      <c r="BL25" s="613">
        <v>0</v>
      </c>
      <c r="BM25" s="613">
        <v>0</v>
      </c>
      <c r="BN25" s="612">
        <v>0</v>
      </c>
      <c r="BP25" s="176">
        <f t="shared" si="33"/>
        <v>3</v>
      </c>
      <c r="BQ25" s="606">
        <v>2</v>
      </c>
      <c r="BR25" s="177">
        <f t="shared" si="34"/>
        <v>1</v>
      </c>
      <c r="BS25" s="640">
        <v>0</v>
      </c>
      <c r="BT25" s="640">
        <v>1</v>
      </c>
      <c r="BU25" s="640">
        <v>0</v>
      </c>
      <c r="BV25" s="640">
        <v>0</v>
      </c>
      <c r="BW25" s="640">
        <v>0</v>
      </c>
      <c r="BX25" s="640">
        <v>0</v>
      </c>
      <c r="BY25" s="640">
        <v>0</v>
      </c>
      <c r="BZ25" s="640">
        <v>0</v>
      </c>
      <c r="CA25" s="641">
        <v>0</v>
      </c>
      <c r="CC25" s="176">
        <f t="shared" si="35"/>
        <v>0</v>
      </c>
      <c r="CD25" s="208">
        <v>0</v>
      </c>
      <c r="CE25" s="177">
        <f t="shared" si="36"/>
        <v>0</v>
      </c>
      <c r="CF25" s="209">
        <v>0</v>
      </c>
      <c r="CG25" s="209">
        <v>0</v>
      </c>
      <c r="CH25" s="209">
        <v>0</v>
      </c>
      <c r="CI25" s="209">
        <v>0</v>
      </c>
      <c r="CJ25" s="209">
        <v>0</v>
      </c>
      <c r="CK25" s="209">
        <v>0</v>
      </c>
      <c r="CL25" s="209">
        <v>0</v>
      </c>
      <c r="CM25" s="209">
        <v>0</v>
      </c>
      <c r="CN25" s="210">
        <v>0</v>
      </c>
      <c r="CP25" s="176">
        <f t="shared" si="37"/>
        <v>0</v>
      </c>
      <c r="CQ25" s="185">
        <v>0</v>
      </c>
      <c r="CR25" s="177">
        <f t="shared" si="38"/>
        <v>0</v>
      </c>
      <c r="CS25" s="186">
        <v>0</v>
      </c>
      <c r="CT25" s="186">
        <v>0</v>
      </c>
      <c r="CU25" s="186">
        <v>0</v>
      </c>
      <c r="CV25" s="186">
        <v>0</v>
      </c>
      <c r="CW25" s="186">
        <v>0</v>
      </c>
      <c r="CX25" s="186">
        <v>0</v>
      </c>
      <c r="CY25" s="186">
        <v>0</v>
      </c>
      <c r="CZ25" s="186">
        <v>0</v>
      </c>
      <c r="DA25" s="184">
        <v>0</v>
      </c>
      <c r="DC25" s="176">
        <f t="shared" si="39"/>
        <v>0</v>
      </c>
      <c r="DD25" s="223">
        <v>0</v>
      </c>
      <c r="DE25" s="177">
        <f t="shared" si="40"/>
        <v>0</v>
      </c>
      <c r="DF25" s="226">
        <v>0</v>
      </c>
      <c r="DG25" s="226">
        <v>0</v>
      </c>
      <c r="DH25" s="226">
        <v>0</v>
      </c>
      <c r="DI25" s="226">
        <v>0</v>
      </c>
      <c r="DJ25" s="226">
        <v>0</v>
      </c>
      <c r="DK25" s="226">
        <v>0</v>
      </c>
      <c r="DL25" s="226">
        <v>0</v>
      </c>
      <c r="DM25" s="226">
        <v>0</v>
      </c>
      <c r="DN25" s="225">
        <v>0</v>
      </c>
      <c r="DP25" s="176">
        <f t="shared" si="41"/>
        <v>6</v>
      </c>
      <c r="DQ25" s="208">
        <v>2</v>
      </c>
      <c r="DR25" s="177">
        <f t="shared" si="42"/>
        <v>3</v>
      </c>
      <c r="DS25" s="209">
        <v>1</v>
      </c>
      <c r="DT25" s="209">
        <v>2</v>
      </c>
      <c r="DU25" s="209">
        <v>0</v>
      </c>
      <c r="DV25" s="209">
        <v>0</v>
      </c>
      <c r="DW25" s="209">
        <v>1</v>
      </c>
      <c r="DX25" s="209">
        <v>0</v>
      </c>
      <c r="DY25" s="209">
        <v>0</v>
      </c>
      <c r="DZ25" s="209">
        <v>0</v>
      </c>
      <c r="EA25" s="210">
        <v>0</v>
      </c>
      <c r="EC25" s="176">
        <f t="shared" si="43"/>
        <v>8</v>
      </c>
      <c r="ED25" s="185">
        <v>2</v>
      </c>
      <c r="EE25" s="177">
        <f t="shared" si="44"/>
        <v>5</v>
      </c>
      <c r="EF25" s="186">
        <v>1</v>
      </c>
      <c r="EG25" s="186">
        <v>4</v>
      </c>
      <c r="EH25" s="186">
        <v>0</v>
      </c>
      <c r="EI25" s="186">
        <v>0</v>
      </c>
      <c r="EJ25" s="186">
        <v>1</v>
      </c>
      <c r="EK25" s="186">
        <v>0</v>
      </c>
      <c r="EL25" s="186">
        <v>0</v>
      </c>
      <c r="EM25" s="186">
        <v>0</v>
      </c>
      <c r="EN25" s="184">
        <v>0</v>
      </c>
      <c r="EP25" s="176">
        <f t="shared" si="45"/>
        <v>0</v>
      </c>
      <c r="EQ25" s="902">
        <v>0</v>
      </c>
      <c r="ER25" s="177">
        <f t="shared" si="46"/>
        <v>0</v>
      </c>
      <c r="ES25" s="904">
        <v>0</v>
      </c>
      <c r="ET25" s="904">
        <v>0</v>
      </c>
      <c r="EU25" s="904">
        <v>0</v>
      </c>
      <c r="EV25" s="904">
        <v>0</v>
      </c>
      <c r="EW25" s="904">
        <v>0</v>
      </c>
      <c r="EX25" s="904">
        <v>0</v>
      </c>
      <c r="EY25" s="904">
        <v>0</v>
      </c>
      <c r="EZ25" s="904">
        <v>0</v>
      </c>
      <c r="FA25" s="909">
        <v>0</v>
      </c>
      <c r="FC25" s="176">
        <f t="shared" si="47"/>
        <v>0</v>
      </c>
      <c r="FD25" s="241">
        <v>0</v>
      </c>
      <c r="FE25" s="177">
        <f t="shared" si="48"/>
        <v>0</v>
      </c>
      <c r="FF25" s="244">
        <v>0</v>
      </c>
      <c r="FG25" s="244">
        <v>0</v>
      </c>
      <c r="FH25" s="244">
        <v>0</v>
      </c>
      <c r="FI25" s="244">
        <v>0</v>
      </c>
      <c r="FJ25" s="244">
        <v>0</v>
      </c>
      <c r="FK25" s="244">
        <v>0</v>
      </c>
      <c r="FL25" s="244">
        <v>0</v>
      </c>
      <c r="FM25" s="244">
        <v>0</v>
      </c>
      <c r="FN25" s="243">
        <v>0</v>
      </c>
      <c r="FP25" s="176">
        <f t="shared" si="49"/>
        <v>0</v>
      </c>
      <c r="FQ25" s="248"/>
      <c r="FR25" s="177">
        <f t="shared" si="50"/>
        <v>0</v>
      </c>
      <c r="FS25" s="251"/>
      <c r="FT25" s="251"/>
      <c r="FU25" s="251"/>
      <c r="FV25" s="251"/>
      <c r="FW25" s="251"/>
      <c r="FX25" s="251"/>
      <c r="FY25" s="251"/>
      <c r="FZ25" s="251"/>
      <c r="GA25" s="250"/>
      <c r="GC25" s="176">
        <f t="shared" si="51"/>
        <v>0</v>
      </c>
      <c r="GD25" s="208"/>
      <c r="GE25" s="177">
        <f t="shared" si="52"/>
        <v>0</v>
      </c>
      <c r="GF25" s="209"/>
      <c r="GG25" s="209"/>
      <c r="GH25" s="209"/>
      <c r="GI25" s="209"/>
      <c r="GJ25" s="209"/>
      <c r="GK25" s="209"/>
      <c r="GL25" s="209"/>
      <c r="GM25" s="209"/>
      <c r="GN25" s="210"/>
      <c r="GP25" s="176">
        <f t="shared" si="53"/>
        <v>0</v>
      </c>
      <c r="GQ25" s="234"/>
      <c r="GR25" s="177">
        <f t="shared" si="54"/>
        <v>0</v>
      </c>
      <c r="GS25" s="237"/>
      <c r="GT25" s="237"/>
      <c r="GU25" s="237"/>
      <c r="GV25" s="237"/>
      <c r="GW25" s="237"/>
      <c r="GX25" s="237"/>
      <c r="GY25" s="237"/>
      <c r="GZ25" s="237"/>
      <c r="HA25" s="236"/>
      <c r="HC25" s="176">
        <f t="shared" si="55"/>
        <v>0</v>
      </c>
      <c r="HD25" s="256"/>
      <c r="HE25" s="177">
        <f t="shared" si="56"/>
        <v>0</v>
      </c>
      <c r="HF25" s="259"/>
      <c r="HG25" s="259"/>
      <c r="HH25" s="259"/>
      <c r="HI25" s="259"/>
      <c r="HJ25" s="259"/>
      <c r="HK25" s="259"/>
      <c r="HL25" s="259"/>
      <c r="HM25" s="259"/>
      <c r="HN25" s="258"/>
    </row>
    <row r="26" spans="1:222" s="97" customFormat="1" ht="26.25">
      <c r="A26" s="194" t="s">
        <v>42</v>
      </c>
      <c r="B26" s="195" t="s">
        <v>119</v>
      </c>
      <c r="C26" s="594">
        <f>(C18+C19)/C17*100</f>
        <v>66.59707724425887</v>
      </c>
      <c r="D26" s="594">
        <f aca="true" t="shared" si="95" ref="D26:N26">(D18+D19)/D17*100</f>
        <v>57.14285714285714</v>
      </c>
      <c r="E26" s="594">
        <f t="shared" si="95"/>
        <v>68.33333333333333</v>
      </c>
      <c r="F26" s="594" t="e">
        <f t="shared" si="95"/>
        <v>#DIV/0!</v>
      </c>
      <c r="G26" s="594">
        <f t="shared" si="95"/>
        <v>68.33333333333333</v>
      </c>
      <c r="H26" s="594">
        <f t="shared" si="95"/>
        <v>93.58974358974359</v>
      </c>
      <c r="I26" s="594">
        <f t="shared" si="95"/>
        <v>100</v>
      </c>
      <c r="J26" s="594">
        <f t="shared" si="95"/>
        <v>18.867924528301888</v>
      </c>
      <c r="K26" s="594">
        <f t="shared" si="95"/>
        <v>66.66666666666666</v>
      </c>
      <c r="L26" s="594" t="e">
        <f t="shared" si="95"/>
        <v>#DIV/0!</v>
      </c>
      <c r="M26" s="594" t="e">
        <f t="shared" si="95"/>
        <v>#DIV/0!</v>
      </c>
      <c r="N26" s="594" t="e">
        <f t="shared" si="95"/>
        <v>#DIV/0!</v>
      </c>
      <c r="O26" s="161"/>
      <c r="P26" s="594">
        <f>(P18+P19)/P17*100</f>
        <v>100</v>
      </c>
      <c r="Q26" s="594">
        <f aca="true" t="shared" si="96" ref="Q26:AA26">(Q18+Q19)/Q17*100</f>
        <v>100</v>
      </c>
      <c r="R26" s="594">
        <f t="shared" si="96"/>
        <v>100</v>
      </c>
      <c r="S26" s="594" t="e">
        <f t="shared" si="96"/>
        <v>#DIV/0!</v>
      </c>
      <c r="T26" s="594">
        <f t="shared" si="96"/>
        <v>100</v>
      </c>
      <c r="U26" s="594">
        <f t="shared" si="96"/>
        <v>100</v>
      </c>
      <c r="V26" s="594" t="e">
        <f t="shared" si="96"/>
        <v>#DIV/0!</v>
      </c>
      <c r="W26" s="594" t="e">
        <f t="shared" si="96"/>
        <v>#DIV/0!</v>
      </c>
      <c r="X26" s="594" t="e">
        <f t="shared" si="96"/>
        <v>#DIV/0!</v>
      </c>
      <c r="Y26" s="594" t="e">
        <f t="shared" si="96"/>
        <v>#DIV/0!</v>
      </c>
      <c r="Z26" s="594" t="e">
        <f t="shared" si="96"/>
        <v>#DIV/0!</v>
      </c>
      <c r="AA26" s="594" t="e">
        <f t="shared" si="96"/>
        <v>#DIV/0!</v>
      </c>
      <c r="AC26" s="594">
        <f>(AC18+AC19)/AC17*100</f>
        <v>50</v>
      </c>
      <c r="AD26" s="594">
        <f aca="true" t="shared" si="97" ref="AD26:AN26">(AD18+AD19)/AD17*100</f>
        <v>71.42857142857143</v>
      </c>
      <c r="AE26" s="594">
        <f t="shared" si="97"/>
        <v>0</v>
      </c>
      <c r="AF26" s="594" t="e">
        <f t="shared" si="97"/>
        <v>#DIV/0!</v>
      </c>
      <c r="AG26" s="594">
        <f t="shared" si="97"/>
        <v>0</v>
      </c>
      <c r="AH26" s="594" t="e">
        <f t="shared" si="97"/>
        <v>#DIV/0!</v>
      </c>
      <c r="AI26" s="594" t="e">
        <f t="shared" si="97"/>
        <v>#DIV/0!</v>
      </c>
      <c r="AJ26" s="594">
        <f t="shared" si="97"/>
        <v>25</v>
      </c>
      <c r="AK26" s="594" t="e">
        <f t="shared" si="97"/>
        <v>#DIV/0!</v>
      </c>
      <c r="AL26" s="594" t="e">
        <f t="shared" si="97"/>
        <v>#DIV/0!</v>
      </c>
      <c r="AM26" s="594" t="e">
        <f t="shared" si="97"/>
        <v>#DIV/0!</v>
      </c>
      <c r="AN26" s="594" t="e">
        <f t="shared" si="97"/>
        <v>#DIV/0!</v>
      </c>
      <c r="AP26" s="594">
        <f>(AP18+AP19)/AP17*100</f>
        <v>0</v>
      </c>
      <c r="AQ26" s="594" t="e">
        <f aca="true" t="shared" si="98" ref="AQ26:BA26">(AQ18+AQ19)/AQ17*100</f>
        <v>#DIV/0!</v>
      </c>
      <c r="AR26" s="594" t="e">
        <f t="shared" si="98"/>
        <v>#DIV/0!</v>
      </c>
      <c r="AS26" s="594" t="e">
        <f t="shared" si="98"/>
        <v>#DIV/0!</v>
      </c>
      <c r="AT26" s="594" t="e">
        <f t="shared" si="98"/>
        <v>#DIV/0!</v>
      </c>
      <c r="AU26" s="594" t="e">
        <f t="shared" si="98"/>
        <v>#DIV/0!</v>
      </c>
      <c r="AV26" s="594" t="e">
        <f t="shared" si="98"/>
        <v>#DIV/0!</v>
      </c>
      <c r="AW26" s="594">
        <f t="shared" si="98"/>
        <v>0</v>
      </c>
      <c r="AX26" s="594">
        <f t="shared" si="98"/>
        <v>0</v>
      </c>
      <c r="AY26" s="594" t="e">
        <f t="shared" si="98"/>
        <v>#DIV/0!</v>
      </c>
      <c r="AZ26" s="594" t="e">
        <f t="shared" si="98"/>
        <v>#DIV/0!</v>
      </c>
      <c r="BA26" s="594" t="e">
        <f t="shared" si="98"/>
        <v>#DIV/0!</v>
      </c>
      <c r="BC26" s="594">
        <f>(BC18+BC19)/BC17*100</f>
        <v>7.6923076923076925</v>
      </c>
      <c r="BD26" s="594">
        <f aca="true" t="shared" si="99" ref="BD26:BN26">(BD18+BD19)/BD17*100</f>
        <v>25</v>
      </c>
      <c r="BE26" s="594">
        <f t="shared" si="99"/>
        <v>0</v>
      </c>
      <c r="BF26" s="594" t="e">
        <f t="shared" si="99"/>
        <v>#DIV/0!</v>
      </c>
      <c r="BG26" s="594">
        <f t="shared" si="99"/>
        <v>0</v>
      </c>
      <c r="BH26" s="594" t="e">
        <f t="shared" si="99"/>
        <v>#DIV/0!</v>
      </c>
      <c r="BI26" s="594" t="e">
        <f t="shared" si="99"/>
        <v>#DIV/0!</v>
      </c>
      <c r="BJ26" s="594">
        <f t="shared" si="99"/>
        <v>0</v>
      </c>
      <c r="BK26" s="594" t="e">
        <f t="shared" si="99"/>
        <v>#DIV/0!</v>
      </c>
      <c r="BL26" s="594" t="e">
        <f t="shared" si="99"/>
        <v>#DIV/0!</v>
      </c>
      <c r="BM26" s="594" t="e">
        <f t="shared" si="99"/>
        <v>#DIV/0!</v>
      </c>
      <c r="BN26" s="594" t="e">
        <f t="shared" si="99"/>
        <v>#DIV/0!</v>
      </c>
      <c r="BP26" s="594">
        <f>(BP18+BP19)/BP17*100</f>
        <v>9.375</v>
      </c>
      <c r="BQ26" s="594">
        <f aca="true" t="shared" si="100" ref="BQ26:CA26">(BQ18+BQ19)/BQ17*100</f>
        <v>9.67741935483871</v>
      </c>
      <c r="BR26" s="196" t="e">
        <f t="shared" si="100"/>
        <v>#DIV/0!</v>
      </c>
      <c r="BS26" s="196" t="e">
        <f t="shared" si="100"/>
        <v>#DIV/0!</v>
      </c>
      <c r="BT26" s="196" t="e">
        <f t="shared" si="100"/>
        <v>#DIV/0!</v>
      </c>
      <c r="BU26" s="196" t="e">
        <f t="shared" si="100"/>
        <v>#DIV/0!</v>
      </c>
      <c r="BV26" s="196" t="e">
        <f t="shared" si="100"/>
        <v>#DIV/0!</v>
      </c>
      <c r="BW26" s="196">
        <f t="shared" si="100"/>
        <v>0</v>
      </c>
      <c r="BX26" s="196" t="e">
        <f t="shared" si="100"/>
        <v>#DIV/0!</v>
      </c>
      <c r="BY26" s="196" t="e">
        <f t="shared" si="100"/>
        <v>#DIV/0!</v>
      </c>
      <c r="BZ26" s="196" t="e">
        <f t="shared" si="100"/>
        <v>#DIV/0!</v>
      </c>
      <c r="CA26" s="196" t="e">
        <f t="shared" si="100"/>
        <v>#DIV/0!</v>
      </c>
      <c r="CC26" s="594">
        <f>(CC18+CC19)/CC17*100</f>
        <v>100</v>
      </c>
      <c r="CD26" s="594">
        <f aca="true" t="shared" si="101" ref="CD26:CN26">(CD18+CD19)/CD17*100</f>
        <v>100</v>
      </c>
      <c r="CE26" s="594" t="e">
        <f t="shared" si="101"/>
        <v>#DIV/0!</v>
      </c>
      <c r="CF26" s="594" t="e">
        <f t="shared" si="101"/>
        <v>#DIV/0!</v>
      </c>
      <c r="CG26" s="594" t="e">
        <f t="shared" si="101"/>
        <v>#DIV/0!</v>
      </c>
      <c r="CH26" s="594">
        <f t="shared" si="101"/>
        <v>100</v>
      </c>
      <c r="CI26" s="594" t="e">
        <f t="shared" si="101"/>
        <v>#DIV/0!</v>
      </c>
      <c r="CJ26" s="594">
        <f t="shared" si="101"/>
        <v>100</v>
      </c>
      <c r="CK26" s="594" t="e">
        <f t="shared" si="101"/>
        <v>#DIV/0!</v>
      </c>
      <c r="CL26" s="594" t="e">
        <f t="shared" si="101"/>
        <v>#DIV/0!</v>
      </c>
      <c r="CM26" s="594" t="e">
        <f t="shared" si="101"/>
        <v>#DIV/0!</v>
      </c>
      <c r="CN26" s="594" t="e">
        <f t="shared" si="101"/>
        <v>#DIV/0!</v>
      </c>
      <c r="CP26" s="196">
        <f>(CP18+CP19)/CP17*100</f>
        <v>100</v>
      </c>
      <c r="CQ26" s="196">
        <f aca="true" t="shared" si="102" ref="CQ26:DA26">(CQ18+CQ19)/CQ17*100</f>
        <v>100</v>
      </c>
      <c r="CR26" s="196">
        <f t="shared" si="102"/>
        <v>100</v>
      </c>
      <c r="CS26" s="196" t="e">
        <f t="shared" si="102"/>
        <v>#DIV/0!</v>
      </c>
      <c r="CT26" s="196">
        <f t="shared" si="102"/>
        <v>100</v>
      </c>
      <c r="CU26" s="196">
        <f t="shared" si="102"/>
        <v>100</v>
      </c>
      <c r="CV26" s="196" t="e">
        <f t="shared" si="102"/>
        <v>#DIV/0!</v>
      </c>
      <c r="CW26" s="196">
        <f t="shared" si="102"/>
        <v>100</v>
      </c>
      <c r="CX26" s="196" t="e">
        <f t="shared" si="102"/>
        <v>#DIV/0!</v>
      </c>
      <c r="CY26" s="196" t="e">
        <f t="shared" si="102"/>
        <v>#DIV/0!</v>
      </c>
      <c r="CZ26" s="196" t="e">
        <f t="shared" si="102"/>
        <v>#DIV/0!</v>
      </c>
      <c r="DA26" s="196" t="e">
        <f t="shared" si="102"/>
        <v>#DIV/0!</v>
      </c>
      <c r="DC26" s="594">
        <f>(DC18+DC19)/DC17*100</f>
        <v>78.04878048780488</v>
      </c>
      <c r="DD26" s="594">
        <f aca="true" t="shared" si="103" ref="DD26:DN26">(DD18+DD19)/DD17*100</f>
        <v>57.14285714285714</v>
      </c>
      <c r="DE26" s="594">
        <f t="shared" si="103"/>
        <v>100</v>
      </c>
      <c r="DF26" s="594" t="e">
        <f t="shared" si="103"/>
        <v>#DIV/0!</v>
      </c>
      <c r="DG26" s="594">
        <f t="shared" si="103"/>
        <v>100</v>
      </c>
      <c r="DH26" s="594">
        <f t="shared" si="103"/>
        <v>100</v>
      </c>
      <c r="DI26" s="594" t="e">
        <f t="shared" si="103"/>
        <v>#DIV/0!</v>
      </c>
      <c r="DJ26" s="594">
        <f t="shared" si="103"/>
        <v>25</v>
      </c>
      <c r="DK26" s="594" t="e">
        <f t="shared" si="103"/>
        <v>#DIV/0!</v>
      </c>
      <c r="DL26" s="594" t="e">
        <f t="shared" si="103"/>
        <v>#DIV/0!</v>
      </c>
      <c r="DM26" s="594" t="e">
        <f t="shared" si="103"/>
        <v>#DIV/0!</v>
      </c>
      <c r="DN26" s="594" t="e">
        <f t="shared" si="103"/>
        <v>#DIV/0!</v>
      </c>
      <c r="DP26" s="594">
        <f>(DP18+DP19)/DP17*100</f>
        <v>51.724137931034484</v>
      </c>
      <c r="DQ26" s="594">
        <f aca="true" t="shared" si="104" ref="DQ26:EA26">(DQ18+DQ19)/DQ17*100</f>
        <v>57.14285714285714</v>
      </c>
      <c r="DR26" s="594">
        <f t="shared" si="104"/>
        <v>0</v>
      </c>
      <c r="DS26" s="594" t="e">
        <f t="shared" si="104"/>
        <v>#DIV/0!</v>
      </c>
      <c r="DT26" s="594">
        <f t="shared" si="104"/>
        <v>0</v>
      </c>
      <c r="DU26" s="594" t="e">
        <f t="shared" si="104"/>
        <v>#DIV/0!</v>
      </c>
      <c r="DV26" s="594" t="e">
        <f t="shared" si="104"/>
        <v>#DIV/0!</v>
      </c>
      <c r="DW26" s="594">
        <f t="shared" si="104"/>
        <v>50</v>
      </c>
      <c r="DX26" s="594">
        <f t="shared" si="104"/>
        <v>100</v>
      </c>
      <c r="DY26" s="594" t="e">
        <f t="shared" si="104"/>
        <v>#DIV/0!</v>
      </c>
      <c r="DZ26" s="594" t="e">
        <f t="shared" si="104"/>
        <v>#DIV/0!</v>
      </c>
      <c r="EA26" s="594" t="e">
        <f t="shared" si="104"/>
        <v>#DIV/0!</v>
      </c>
      <c r="EC26" s="594">
        <f>(EC18+EC19)/EC17*100</f>
        <v>78.07486631016043</v>
      </c>
      <c r="ED26" s="594">
        <f aca="true" t="shared" si="105" ref="ED26:EN26">(ED18+ED19)/ED17*100</f>
        <v>68.62745098039215</v>
      </c>
      <c r="EE26" s="594">
        <f t="shared" si="105"/>
        <v>50</v>
      </c>
      <c r="EF26" s="594" t="e">
        <f t="shared" si="105"/>
        <v>#DIV/0!</v>
      </c>
      <c r="EG26" s="594">
        <f t="shared" si="105"/>
        <v>50</v>
      </c>
      <c r="EH26" s="594">
        <f t="shared" si="105"/>
        <v>90.74074074074075</v>
      </c>
      <c r="EI26" s="594">
        <f t="shared" si="105"/>
        <v>100</v>
      </c>
      <c r="EJ26" s="594">
        <f t="shared" si="105"/>
        <v>0</v>
      </c>
      <c r="EK26" s="594" t="e">
        <f t="shared" si="105"/>
        <v>#DIV/0!</v>
      </c>
      <c r="EL26" s="594" t="e">
        <f t="shared" si="105"/>
        <v>#DIV/0!</v>
      </c>
      <c r="EM26" s="594" t="e">
        <f t="shared" si="105"/>
        <v>#DIV/0!</v>
      </c>
      <c r="EN26" s="594" t="e">
        <f t="shared" si="105"/>
        <v>#DIV/0!</v>
      </c>
      <c r="EP26" s="594">
        <f>(EP18+EP19)/EP17*100</f>
        <v>100</v>
      </c>
      <c r="EQ26" s="594">
        <f aca="true" t="shared" si="106" ref="EQ26:FA26">(EQ18+EQ19)/EQ17*100</f>
        <v>100</v>
      </c>
      <c r="ER26" s="594">
        <f t="shared" si="106"/>
        <v>100</v>
      </c>
      <c r="ES26" s="594" t="e">
        <f t="shared" si="106"/>
        <v>#DIV/0!</v>
      </c>
      <c r="ET26" s="594">
        <f t="shared" si="106"/>
        <v>100</v>
      </c>
      <c r="EU26" s="594">
        <f t="shared" si="106"/>
        <v>100</v>
      </c>
      <c r="EV26" s="594">
        <f t="shared" si="106"/>
        <v>100</v>
      </c>
      <c r="EW26" s="594">
        <f t="shared" si="106"/>
        <v>100</v>
      </c>
      <c r="EX26" s="594" t="e">
        <f t="shared" si="106"/>
        <v>#DIV/0!</v>
      </c>
      <c r="EY26" s="594" t="e">
        <f t="shared" si="106"/>
        <v>#DIV/0!</v>
      </c>
      <c r="EZ26" s="594" t="e">
        <f t="shared" si="106"/>
        <v>#DIV/0!</v>
      </c>
      <c r="FA26" s="594" t="e">
        <f t="shared" si="106"/>
        <v>#DIV/0!</v>
      </c>
      <c r="FC26" s="594">
        <f>(FC18+FC19)/FC17*100</f>
        <v>8.333333333333332</v>
      </c>
      <c r="FD26" s="594">
        <f aca="true" t="shared" si="107" ref="FD26:FN26">(FD18+FD19)/FD17*100</f>
        <v>11.538461538461538</v>
      </c>
      <c r="FE26" s="594">
        <f t="shared" si="107"/>
        <v>0</v>
      </c>
      <c r="FF26" s="594" t="e">
        <f t="shared" si="107"/>
        <v>#DIV/0!</v>
      </c>
      <c r="FG26" s="594">
        <f t="shared" si="107"/>
        <v>0</v>
      </c>
      <c r="FH26" s="594" t="e">
        <f t="shared" si="107"/>
        <v>#DIV/0!</v>
      </c>
      <c r="FI26" s="594" t="e">
        <f t="shared" si="107"/>
        <v>#DIV/0!</v>
      </c>
      <c r="FJ26" s="594">
        <f t="shared" si="107"/>
        <v>0</v>
      </c>
      <c r="FK26" s="594" t="e">
        <f t="shared" si="107"/>
        <v>#DIV/0!</v>
      </c>
      <c r="FL26" s="594" t="e">
        <f t="shared" si="107"/>
        <v>#DIV/0!</v>
      </c>
      <c r="FM26" s="594" t="e">
        <f t="shared" si="107"/>
        <v>#DIV/0!</v>
      </c>
      <c r="FN26" s="594" t="e">
        <f t="shared" si="107"/>
        <v>#DIV/0!</v>
      </c>
      <c r="FP26" s="196" t="e">
        <f>(FP18+FP19)/FP17*100</f>
        <v>#DIV/0!</v>
      </c>
      <c r="FQ26" s="196" t="e">
        <f aca="true" t="shared" si="108" ref="FQ26:HN26">(FQ18+FQ19)/FQ17*100</f>
        <v>#DIV/0!</v>
      </c>
      <c r="FR26" s="196" t="e">
        <f t="shared" si="108"/>
        <v>#DIV/0!</v>
      </c>
      <c r="FS26" s="196" t="e">
        <f t="shared" si="108"/>
        <v>#DIV/0!</v>
      </c>
      <c r="FT26" s="196" t="e">
        <f t="shared" si="108"/>
        <v>#DIV/0!</v>
      </c>
      <c r="FU26" s="196" t="e">
        <f t="shared" si="108"/>
        <v>#DIV/0!</v>
      </c>
      <c r="FV26" s="196" t="e">
        <f t="shared" si="108"/>
        <v>#DIV/0!</v>
      </c>
      <c r="FW26" s="196" t="e">
        <f t="shared" si="108"/>
        <v>#DIV/0!</v>
      </c>
      <c r="FX26" s="196" t="e">
        <f t="shared" si="108"/>
        <v>#DIV/0!</v>
      </c>
      <c r="FY26" s="196" t="e">
        <f t="shared" si="108"/>
        <v>#DIV/0!</v>
      </c>
      <c r="FZ26" s="196" t="e">
        <f t="shared" si="108"/>
        <v>#DIV/0!</v>
      </c>
      <c r="GA26" s="196" t="e">
        <f t="shared" si="108"/>
        <v>#DIV/0!</v>
      </c>
      <c r="GB26" s="254"/>
      <c r="GC26" s="196" t="e">
        <f t="shared" si="108"/>
        <v>#DIV/0!</v>
      </c>
      <c r="GD26" s="196" t="e">
        <f t="shared" si="108"/>
        <v>#DIV/0!</v>
      </c>
      <c r="GE26" s="196" t="e">
        <f t="shared" si="108"/>
        <v>#DIV/0!</v>
      </c>
      <c r="GF26" s="196" t="e">
        <f t="shared" si="108"/>
        <v>#DIV/0!</v>
      </c>
      <c r="GG26" s="196" t="e">
        <f t="shared" si="108"/>
        <v>#DIV/0!</v>
      </c>
      <c r="GH26" s="196" t="e">
        <f t="shared" si="108"/>
        <v>#DIV/0!</v>
      </c>
      <c r="GI26" s="196" t="e">
        <f t="shared" si="108"/>
        <v>#DIV/0!</v>
      </c>
      <c r="GJ26" s="196" t="e">
        <f t="shared" si="108"/>
        <v>#DIV/0!</v>
      </c>
      <c r="GK26" s="196" t="e">
        <f t="shared" si="108"/>
        <v>#DIV/0!</v>
      </c>
      <c r="GL26" s="196" t="e">
        <f t="shared" si="108"/>
        <v>#DIV/0!</v>
      </c>
      <c r="GM26" s="196" t="e">
        <f t="shared" si="108"/>
        <v>#DIV/0!</v>
      </c>
      <c r="GN26" s="196" t="e">
        <f t="shared" si="108"/>
        <v>#DIV/0!</v>
      </c>
      <c r="GO26" s="254"/>
      <c r="GP26" s="196" t="e">
        <f t="shared" si="108"/>
        <v>#DIV/0!</v>
      </c>
      <c r="GQ26" s="196" t="e">
        <f t="shared" si="108"/>
        <v>#DIV/0!</v>
      </c>
      <c r="GR26" s="196" t="e">
        <f t="shared" si="108"/>
        <v>#DIV/0!</v>
      </c>
      <c r="GS26" s="196" t="e">
        <f t="shared" si="108"/>
        <v>#DIV/0!</v>
      </c>
      <c r="GT26" s="196" t="e">
        <f t="shared" si="108"/>
        <v>#DIV/0!</v>
      </c>
      <c r="GU26" s="196" t="e">
        <f t="shared" si="108"/>
        <v>#DIV/0!</v>
      </c>
      <c r="GV26" s="196" t="e">
        <f t="shared" si="108"/>
        <v>#DIV/0!</v>
      </c>
      <c r="GW26" s="196" t="e">
        <f t="shared" si="108"/>
        <v>#DIV/0!</v>
      </c>
      <c r="GX26" s="196" t="e">
        <f t="shared" si="108"/>
        <v>#DIV/0!</v>
      </c>
      <c r="GY26" s="196" t="e">
        <f t="shared" si="108"/>
        <v>#DIV/0!</v>
      </c>
      <c r="GZ26" s="196" t="e">
        <f t="shared" si="108"/>
        <v>#DIV/0!</v>
      </c>
      <c r="HA26" s="196" t="e">
        <f t="shared" si="108"/>
        <v>#DIV/0!</v>
      </c>
      <c r="HB26" s="254"/>
      <c r="HC26" s="196" t="e">
        <f t="shared" si="108"/>
        <v>#DIV/0!</v>
      </c>
      <c r="HD26" s="196" t="e">
        <f t="shared" si="108"/>
        <v>#DIV/0!</v>
      </c>
      <c r="HE26" s="196" t="e">
        <f t="shared" si="108"/>
        <v>#DIV/0!</v>
      </c>
      <c r="HF26" s="196" t="e">
        <f t="shared" si="108"/>
        <v>#DIV/0!</v>
      </c>
      <c r="HG26" s="196" t="e">
        <f t="shared" si="108"/>
        <v>#DIV/0!</v>
      </c>
      <c r="HH26" s="196" t="e">
        <f t="shared" si="108"/>
        <v>#DIV/0!</v>
      </c>
      <c r="HI26" s="196" t="e">
        <f t="shared" si="108"/>
        <v>#DIV/0!</v>
      </c>
      <c r="HJ26" s="196" t="e">
        <f t="shared" si="108"/>
        <v>#DIV/0!</v>
      </c>
      <c r="HK26" s="196" t="e">
        <f t="shared" si="108"/>
        <v>#DIV/0!</v>
      </c>
      <c r="HL26" s="196" t="e">
        <f t="shared" si="108"/>
        <v>#DIV/0!</v>
      </c>
      <c r="HM26" s="196" t="e">
        <f t="shared" si="108"/>
        <v>#DIV/0!</v>
      </c>
      <c r="HN26" s="196" t="e">
        <f t="shared" si="108"/>
        <v>#DIV/0!</v>
      </c>
    </row>
    <row r="27" spans="1:13" s="97" customFormat="1" ht="15.75" customHeight="1">
      <c r="A27" s="197"/>
      <c r="B27" s="198"/>
      <c r="J27" s="199"/>
      <c r="K27" s="199"/>
      <c r="L27" s="199"/>
      <c r="M27" s="200" t="s">
        <v>7</v>
      </c>
    </row>
    <row r="28" spans="1:13" s="97" customFormat="1" ht="17.25" customHeight="1">
      <c r="A28" s="166"/>
      <c r="B28" s="198"/>
      <c r="C28" s="201"/>
      <c r="D28" s="201"/>
      <c r="E28" s="201"/>
      <c r="F28" s="202"/>
      <c r="G28" s="96"/>
      <c r="H28" s="96"/>
      <c r="J28" s="962"/>
      <c r="K28" s="962"/>
      <c r="L28" s="962"/>
      <c r="M28" s="962"/>
    </row>
    <row r="29" spans="1:13" s="161" customFormat="1" ht="21.75" customHeight="1">
      <c r="A29" s="203"/>
      <c r="B29" s="204"/>
      <c r="C29" s="166"/>
      <c r="D29" s="166"/>
      <c r="E29" s="166"/>
      <c r="F29" s="166"/>
      <c r="G29" s="166"/>
      <c r="H29" s="166"/>
      <c r="I29" s="936"/>
      <c r="J29" s="936"/>
      <c r="K29" s="936"/>
      <c r="L29" s="936"/>
      <c r="M29" s="936"/>
    </row>
    <row r="30" spans="1:10" s="161" customFormat="1" ht="21.75" customHeight="1">
      <c r="A30" s="203"/>
      <c r="B30" s="198"/>
      <c r="C30" s="205"/>
      <c r="D30" s="205"/>
      <c r="E30" s="205"/>
      <c r="I30" s="203"/>
      <c r="J30" s="203"/>
    </row>
    <row r="31" spans="1:10" s="161" customFormat="1" ht="21.75" customHeight="1">
      <c r="A31" s="203"/>
      <c r="B31" s="203"/>
      <c r="C31" s="205"/>
      <c r="D31" s="205"/>
      <c r="E31" s="205"/>
      <c r="I31" s="203"/>
      <c r="J31" s="203"/>
    </row>
    <row r="32" spans="1:10" s="161" customFormat="1" ht="21.75" customHeight="1">
      <c r="A32" s="203"/>
      <c r="B32" s="203"/>
      <c r="C32" s="205"/>
      <c r="D32" s="205"/>
      <c r="E32" s="205"/>
      <c r="F32" s="161" t="s">
        <v>3</v>
      </c>
      <c r="I32" s="965"/>
      <c r="J32" s="965"/>
    </row>
    <row r="33" spans="1:10" s="161" customFormat="1" ht="21.75" customHeight="1">
      <c r="A33" s="171"/>
      <c r="B33" s="171"/>
      <c r="C33" s="205"/>
      <c r="D33" s="205" t="s">
        <v>3</v>
      </c>
      <c r="E33" s="205"/>
      <c r="I33" s="936"/>
      <c r="J33" s="936"/>
    </row>
    <row r="34" s="161" customFormat="1" ht="19.5" customHeight="1"/>
    <row r="35" spans="1:13" ht="24" customHeight="1">
      <c r="A35" s="966"/>
      <c r="B35" s="966"/>
      <c r="C35" s="161"/>
      <c r="D35" s="161"/>
      <c r="E35" s="161"/>
      <c r="F35" s="161"/>
      <c r="G35" s="161"/>
      <c r="H35" s="161"/>
      <c r="I35" s="966"/>
      <c r="J35" s="966"/>
      <c r="K35" s="161"/>
      <c r="L35" s="161"/>
      <c r="M35" s="161"/>
    </row>
    <row r="36" spans="1:13" ht="17.25" customHeight="1">
      <c r="A36" s="961"/>
      <c r="B36" s="961"/>
      <c r="C36" s="161"/>
      <c r="D36" s="161"/>
      <c r="E36" s="161"/>
      <c r="F36" s="161"/>
      <c r="G36" s="161"/>
      <c r="H36" s="161"/>
      <c r="I36" s="961"/>
      <c r="J36" s="961"/>
      <c r="K36" s="161"/>
      <c r="L36" s="161"/>
      <c r="M36" s="161"/>
    </row>
    <row r="37" spans="1:13" ht="17.25" customHeight="1">
      <c r="A37" s="961"/>
      <c r="B37" s="961"/>
      <c r="C37" s="161"/>
      <c r="D37" s="161"/>
      <c r="E37" s="161"/>
      <c r="F37" s="161"/>
      <c r="G37" s="161"/>
      <c r="H37" s="161"/>
      <c r="I37" s="961"/>
      <c r="J37" s="961"/>
      <c r="K37" s="161"/>
      <c r="L37" s="161"/>
      <c r="M37" s="161"/>
    </row>
    <row r="38" spans="1:13" ht="17.25" customHeight="1">
      <c r="A38" s="961"/>
      <c r="B38" s="961"/>
      <c r="C38" s="161"/>
      <c r="D38" s="161"/>
      <c r="E38" s="161"/>
      <c r="F38" s="161"/>
      <c r="G38" s="161"/>
      <c r="H38" s="161"/>
      <c r="I38" s="961"/>
      <c r="J38" s="961"/>
      <c r="K38" s="161"/>
      <c r="L38" s="161"/>
      <c r="M38" s="161"/>
    </row>
    <row r="39" spans="1:13" ht="17.25" customHeight="1">
      <c r="A39" s="961"/>
      <c r="B39" s="961"/>
      <c r="C39" s="161"/>
      <c r="D39" s="161"/>
      <c r="E39" s="161"/>
      <c r="F39" s="161"/>
      <c r="G39" s="161"/>
      <c r="H39" s="161"/>
      <c r="I39" s="961"/>
      <c r="J39" s="961"/>
      <c r="K39" s="161"/>
      <c r="L39" s="161"/>
      <c r="M39" s="161"/>
    </row>
    <row r="40" spans="1:13" ht="15">
      <c r="A40" s="161"/>
      <c r="B40" s="161"/>
      <c r="C40" s="161"/>
      <c r="D40" s="161"/>
      <c r="E40" s="161"/>
      <c r="F40" s="161"/>
      <c r="G40" s="161"/>
      <c r="H40" s="161"/>
      <c r="I40" s="961"/>
      <c r="J40" s="961"/>
      <c r="K40" s="161"/>
      <c r="L40" s="161"/>
      <c r="M40" s="161"/>
    </row>
    <row r="41" spans="1:13" ht="15">
      <c r="A41" s="161"/>
      <c r="B41" s="161"/>
      <c r="C41" s="161"/>
      <c r="D41" s="161"/>
      <c r="E41" s="161"/>
      <c r="F41" s="161"/>
      <c r="G41" s="161"/>
      <c r="H41" s="161"/>
      <c r="I41" s="168"/>
      <c r="J41" s="168"/>
      <c r="K41" s="161"/>
      <c r="L41" s="161"/>
      <c r="M41" s="161"/>
    </row>
    <row r="42" spans="1:13" ht="17.25">
      <c r="A42" s="161"/>
      <c r="B42" s="966"/>
      <c r="C42" s="966"/>
      <c r="D42" s="966"/>
      <c r="E42" s="966"/>
      <c r="F42" s="966"/>
      <c r="G42" s="206"/>
      <c r="H42" s="206"/>
      <c r="I42" s="161"/>
      <c r="J42" s="161"/>
      <c r="K42" s="161"/>
      <c r="L42" s="161"/>
      <c r="M42" s="161"/>
    </row>
    <row r="43" spans="1:13" ht="15.75">
      <c r="A43" s="161"/>
      <c r="B43" s="961"/>
      <c r="C43" s="961"/>
      <c r="D43" s="961"/>
      <c r="E43" s="961"/>
      <c r="F43" s="961"/>
      <c r="G43" s="168"/>
      <c r="H43" s="168"/>
      <c r="I43" s="161"/>
      <c r="J43" s="161"/>
      <c r="K43" s="207"/>
      <c r="L43" s="207"/>
      <c r="M43" s="207"/>
    </row>
    <row r="44" spans="1:13" ht="15">
      <c r="A44" s="161"/>
      <c r="B44" s="961"/>
      <c r="C44" s="961"/>
      <c r="D44" s="961"/>
      <c r="E44" s="961"/>
      <c r="F44" s="961"/>
      <c r="G44" s="168"/>
      <c r="H44" s="168"/>
      <c r="I44" s="161"/>
      <c r="J44" s="161"/>
      <c r="K44" s="161"/>
      <c r="L44" s="161"/>
      <c r="M44" s="161"/>
    </row>
    <row r="45" spans="1:13" ht="15">
      <c r="A45" s="161"/>
      <c r="B45" s="961"/>
      <c r="C45" s="961"/>
      <c r="D45" s="961"/>
      <c r="E45" s="961"/>
      <c r="F45" s="961"/>
      <c r="G45" s="168"/>
      <c r="H45" s="168"/>
      <c r="I45" s="161"/>
      <c r="J45" s="161"/>
      <c r="K45" s="161"/>
      <c r="L45" s="161"/>
      <c r="M45" s="161"/>
    </row>
    <row r="46" spans="1:13" ht="15">
      <c r="A46" s="161"/>
      <c r="B46" s="961"/>
      <c r="C46" s="961"/>
      <c r="D46" s="961"/>
      <c r="E46" s="961"/>
      <c r="F46" s="961"/>
      <c r="G46" s="168"/>
      <c r="H46" s="168"/>
      <c r="I46" s="161"/>
      <c r="J46" s="161"/>
      <c r="K46" s="161"/>
      <c r="L46" s="161"/>
      <c r="M46" s="161"/>
    </row>
    <row r="47" spans="1:13" ht="15">
      <c r="A47" s="161"/>
      <c r="B47" s="161"/>
      <c r="C47" s="161"/>
      <c r="D47" s="161"/>
      <c r="E47" s="161"/>
      <c r="F47" s="161"/>
      <c r="G47" s="161"/>
      <c r="H47" s="161"/>
      <c r="I47" s="161"/>
      <c r="J47" s="161"/>
      <c r="K47" s="161"/>
      <c r="L47" s="161"/>
      <c r="M47" s="161"/>
    </row>
    <row r="48" spans="1:13" ht="15.75">
      <c r="A48" s="161"/>
      <c r="B48" s="96"/>
      <c r="C48" s="161"/>
      <c r="D48" s="161"/>
      <c r="E48" s="161"/>
      <c r="F48" s="161"/>
      <c r="G48" s="161"/>
      <c r="H48" s="161"/>
      <c r="I48" s="161"/>
      <c r="J48" s="161"/>
      <c r="K48" s="161"/>
      <c r="L48" s="161"/>
      <c r="M48" s="161"/>
    </row>
    <row r="49" spans="1:13" ht="15">
      <c r="A49" s="161"/>
      <c r="B49" s="161"/>
      <c r="C49" s="161"/>
      <c r="D49" s="161"/>
      <c r="E49" s="161"/>
      <c r="F49" s="161"/>
      <c r="G49" s="161"/>
      <c r="H49" s="161"/>
      <c r="I49" s="161"/>
      <c r="J49" s="161"/>
      <c r="K49" s="161"/>
      <c r="L49" s="161"/>
      <c r="M49" s="161"/>
    </row>
    <row r="50" spans="1:13" ht="15">
      <c r="A50" s="161"/>
      <c r="B50" s="161"/>
      <c r="C50" s="161"/>
      <c r="D50" s="161"/>
      <c r="E50" s="161"/>
      <c r="F50" s="161"/>
      <c r="G50" s="161"/>
      <c r="H50" s="161"/>
      <c r="I50" s="161"/>
      <c r="J50" s="161"/>
      <c r="K50" s="161"/>
      <c r="L50" s="161"/>
      <c r="M50" s="161"/>
    </row>
    <row r="51" spans="1:13" ht="15">
      <c r="A51" s="161"/>
      <c r="B51" s="161"/>
      <c r="C51" s="161"/>
      <c r="D51" s="161"/>
      <c r="E51" s="161"/>
      <c r="F51" s="161"/>
      <c r="G51" s="161"/>
      <c r="H51" s="161"/>
      <c r="I51" s="161"/>
      <c r="J51" s="161"/>
      <c r="K51" s="161"/>
      <c r="L51" s="161"/>
      <c r="M51" s="161"/>
    </row>
    <row r="52" spans="1:13" ht="15">
      <c r="A52" s="161"/>
      <c r="B52" s="161"/>
      <c r="C52" s="161"/>
      <c r="D52" s="161"/>
      <c r="E52" s="161"/>
      <c r="F52" s="161"/>
      <c r="G52" s="161"/>
      <c r="H52" s="161"/>
      <c r="I52" s="161"/>
      <c r="J52" s="161"/>
      <c r="K52" s="161"/>
      <c r="L52" s="161"/>
      <c r="M52" s="161"/>
    </row>
    <row r="53" spans="1:13" ht="15">
      <c r="A53" s="161"/>
      <c r="B53" s="161"/>
      <c r="C53" s="161"/>
      <c r="D53" s="161"/>
      <c r="E53" s="161"/>
      <c r="F53" s="161"/>
      <c r="G53" s="161"/>
      <c r="H53" s="161"/>
      <c r="I53" s="161"/>
      <c r="J53" s="161"/>
      <c r="K53" s="161"/>
      <c r="L53" s="161"/>
      <c r="M53" s="161"/>
    </row>
    <row r="54" spans="1:13" ht="15">
      <c r="A54" s="161"/>
      <c r="B54" s="161"/>
      <c r="C54" s="161"/>
      <c r="D54" s="161"/>
      <c r="E54" s="161"/>
      <c r="F54" s="161"/>
      <c r="G54" s="161"/>
      <c r="H54" s="161"/>
      <c r="I54" s="161"/>
      <c r="J54" s="161"/>
      <c r="K54" s="161"/>
      <c r="L54" s="161"/>
      <c r="M54" s="161"/>
    </row>
    <row r="55" spans="1:13" ht="15">
      <c r="A55" s="161"/>
      <c r="B55" s="161"/>
      <c r="C55" s="161"/>
      <c r="D55" s="161"/>
      <c r="E55" s="161"/>
      <c r="F55" s="161"/>
      <c r="G55" s="161"/>
      <c r="H55" s="161"/>
      <c r="I55" s="161"/>
      <c r="J55" s="161"/>
      <c r="K55" s="161"/>
      <c r="L55" s="161"/>
      <c r="M55" s="161"/>
    </row>
    <row r="56" spans="1:13" ht="15">
      <c r="A56" s="161"/>
      <c r="B56" s="161"/>
      <c r="C56" s="161"/>
      <c r="D56" s="161"/>
      <c r="E56" s="161"/>
      <c r="F56" s="161"/>
      <c r="G56" s="161"/>
      <c r="H56" s="161"/>
      <c r="I56" s="161"/>
      <c r="J56" s="161"/>
      <c r="K56" s="161"/>
      <c r="L56" s="161"/>
      <c r="M56" s="161"/>
    </row>
    <row r="57" spans="1:13" ht="15">
      <c r="A57" s="161"/>
      <c r="B57" s="161"/>
      <c r="C57" s="161"/>
      <c r="D57" s="161"/>
      <c r="E57" s="161"/>
      <c r="F57" s="161"/>
      <c r="G57" s="161"/>
      <c r="H57" s="161"/>
      <c r="I57" s="161"/>
      <c r="J57" s="161"/>
      <c r="K57" s="161"/>
      <c r="L57" s="161"/>
      <c r="M57" s="161"/>
    </row>
    <row r="58" spans="1:13" ht="15">
      <c r="A58" s="161"/>
      <c r="B58" s="161"/>
      <c r="C58" s="161"/>
      <c r="D58" s="161"/>
      <c r="E58" s="161"/>
      <c r="F58" s="161"/>
      <c r="G58" s="161"/>
      <c r="H58" s="161"/>
      <c r="I58" s="161"/>
      <c r="J58" s="161"/>
      <c r="K58" s="161"/>
      <c r="L58" s="161"/>
      <c r="M58" s="161"/>
    </row>
    <row r="59" spans="1:13" ht="15">
      <c r="A59" s="161"/>
      <c r="B59" s="161"/>
      <c r="C59" s="161"/>
      <c r="D59" s="161"/>
      <c r="E59" s="161"/>
      <c r="F59" s="161"/>
      <c r="G59" s="161"/>
      <c r="H59" s="161"/>
      <c r="I59" s="161"/>
      <c r="J59" s="161"/>
      <c r="K59" s="161"/>
      <c r="L59" s="161"/>
      <c r="M59" s="161"/>
    </row>
    <row r="60" spans="1:13" ht="15">
      <c r="A60" s="161"/>
      <c r="B60" s="161"/>
      <c r="C60" s="161"/>
      <c r="D60" s="161"/>
      <c r="E60" s="161"/>
      <c r="F60" s="161"/>
      <c r="G60" s="161"/>
      <c r="H60" s="161"/>
      <c r="I60" s="161"/>
      <c r="J60" s="161"/>
      <c r="K60" s="161"/>
      <c r="L60" s="161"/>
      <c r="M60" s="161"/>
    </row>
    <row r="61" spans="1:13" ht="15">
      <c r="A61" s="161"/>
      <c r="B61" s="161"/>
      <c r="C61" s="161"/>
      <c r="D61" s="161"/>
      <c r="E61" s="161"/>
      <c r="F61" s="161"/>
      <c r="G61" s="161"/>
      <c r="H61" s="161"/>
      <c r="I61" s="161"/>
      <c r="J61" s="161"/>
      <c r="K61" s="161"/>
      <c r="L61" s="161"/>
      <c r="M61" s="161"/>
    </row>
    <row r="62" spans="1:13" ht="15">
      <c r="A62" s="161"/>
      <c r="B62" s="161"/>
      <c r="C62" s="161"/>
      <c r="D62" s="161"/>
      <c r="E62" s="161"/>
      <c r="F62" s="161"/>
      <c r="G62" s="161"/>
      <c r="H62" s="161"/>
      <c r="I62" s="161"/>
      <c r="J62" s="161"/>
      <c r="K62" s="161"/>
      <c r="L62" s="161"/>
      <c r="M62" s="161"/>
    </row>
    <row r="63" spans="1:13" ht="15">
      <c r="A63" s="161"/>
      <c r="B63" s="161"/>
      <c r="C63" s="161"/>
      <c r="D63" s="161"/>
      <c r="E63" s="161"/>
      <c r="F63" s="161"/>
      <c r="G63" s="161"/>
      <c r="H63" s="161"/>
      <c r="I63" s="161"/>
      <c r="J63" s="161"/>
      <c r="K63" s="161"/>
      <c r="L63" s="161"/>
      <c r="M63" s="161"/>
    </row>
    <row r="64" spans="1:13" ht="15">
      <c r="A64" s="161"/>
      <c r="B64" s="161"/>
      <c r="C64" s="161"/>
      <c r="D64" s="161"/>
      <c r="E64" s="161"/>
      <c r="F64" s="161"/>
      <c r="G64" s="161"/>
      <c r="H64" s="161"/>
      <c r="I64" s="161"/>
      <c r="J64" s="161"/>
      <c r="K64" s="161"/>
      <c r="L64" s="161"/>
      <c r="M64" s="161"/>
    </row>
  </sheetData>
  <sheetProtection/>
  <mergeCells count="253">
    <mergeCell ref="GZ7:GZ9"/>
    <mergeCell ref="HD7:HD9"/>
    <mergeCell ref="HL7:HL9"/>
    <mergeCell ref="HM7:HM9"/>
    <mergeCell ref="HN7:HN9"/>
    <mergeCell ref="HE8:HE9"/>
    <mergeCell ref="HF8:HG8"/>
    <mergeCell ref="HK7:HK9"/>
    <mergeCell ref="GU7:GU9"/>
    <mergeCell ref="GV7:GV9"/>
    <mergeCell ref="GR8:GR9"/>
    <mergeCell ref="GS8:GT8"/>
    <mergeCell ref="GX7:GX9"/>
    <mergeCell ref="GY7:GY9"/>
    <mergeCell ref="GP6:GP9"/>
    <mergeCell ref="HC6:HC9"/>
    <mergeCell ref="HD6:HN6"/>
    <mergeCell ref="HE7:HG7"/>
    <mergeCell ref="HH7:HH9"/>
    <mergeCell ref="HI7:HI9"/>
    <mergeCell ref="HJ7:HJ9"/>
    <mergeCell ref="GQ6:HA6"/>
    <mergeCell ref="GQ7:GQ9"/>
    <mergeCell ref="GR7:GT7"/>
    <mergeCell ref="GE7:GG7"/>
    <mergeCell ref="GH7:GH9"/>
    <mergeCell ref="GI7:GI9"/>
    <mergeCell ref="GJ7:GJ9"/>
    <mergeCell ref="HA7:HA9"/>
    <mergeCell ref="GK7:GK9"/>
    <mergeCell ref="GL7:GL9"/>
    <mergeCell ref="GM7:GM9"/>
    <mergeCell ref="GW7:GW9"/>
    <mergeCell ref="GN7:GN9"/>
    <mergeCell ref="FY7:FY9"/>
    <mergeCell ref="FZ7:FZ9"/>
    <mergeCell ref="GA7:GA9"/>
    <mergeCell ref="GE8:GE9"/>
    <mergeCell ref="GF8:GG8"/>
    <mergeCell ref="FR8:FR9"/>
    <mergeCell ref="FS8:FT8"/>
    <mergeCell ref="GC6:GC9"/>
    <mergeCell ref="GD6:GN6"/>
    <mergeCell ref="GD7:GD9"/>
    <mergeCell ref="FE8:FE9"/>
    <mergeCell ref="FF8:FG8"/>
    <mergeCell ref="FP6:FP9"/>
    <mergeCell ref="FQ6:GA6"/>
    <mergeCell ref="FQ7:FQ9"/>
    <mergeCell ref="FR7:FT7"/>
    <mergeCell ref="FU7:FU9"/>
    <mergeCell ref="FV7:FV9"/>
    <mergeCell ref="FW7:FW9"/>
    <mergeCell ref="FX7:FX9"/>
    <mergeCell ref="FD6:FN6"/>
    <mergeCell ref="FD7:FD9"/>
    <mergeCell ref="FE7:FG7"/>
    <mergeCell ref="FH7:FH9"/>
    <mergeCell ref="FI7:FI9"/>
    <mergeCell ref="FJ7:FJ9"/>
    <mergeCell ref="FK7:FK9"/>
    <mergeCell ref="FL7:FL9"/>
    <mergeCell ref="FM7:FM9"/>
    <mergeCell ref="FN7:FN9"/>
    <mergeCell ref="FC6:FC9"/>
    <mergeCell ref="EP6:EP9"/>
    <mergeCell ref="EQ6:FA6"/>
    <mergeCell ref="EQ7:EQ9"/>
    <mergeCell ref="ER7:ET7"/>
    <mergeCell ref="EU7:EU9"/>
    <mergeCell ref="EV7:EV9"/>
    <mergeCell ref="EL7:EL9"/>
    <mergeCell ref="EM7:EM9"/>
    <mergeCell ref="EN7:EN9"/>
    <mergeCell ref="FA7:FA9"/>
    <mergeCell ref="ER8:ER9"/>
    <mergeCell ref="ES8:ET8"/>
    <mergeCell ref="EW7:EW9"/>
    <mergeCell ref="EX7:EX9"/>
    <mergeCell ref="EY7:EY9"/>
    <mergeCell ref="EZ7:EZ9"/>
    <mergeCell ref="EE8:EE9"/>
    <mergeCell ref="EF8:EG8"/>
    <mergeCell ref="DR8:DR9"/>
    <mergeCell ref="DS8:DT8"/>
    <mergeCell ref="EC6:EC9"/>
    <mergeCell ref="ED6:EN6"/>
    <mergeCell ref="ED7:ED9"/>
    <mergeCell ref="EE7:EG7"/>
    <mergeCell ref="EH7:EH9"/>
    <mergeCell ref="EI7:EI9"/>
    <mergeCell ref="EJ7:EJ9"/>
    <mergeCell ref="EK7:EK9"/>
    <mergeCell ref="DQ6:EA6"/>
    <mergeCell ref="DQ7:DQ9"/>
    <mergeCell ref="DR7:DT7"/>
    <mergeCell ref="DU7:DU9"/>
    <mergeCell ref="DV7:DV9"/>
    <mergeCell ref="DW7:DW9"/>
    <mergeCell ref="DX7:DX9"/>
    <mergeCell ref="DY7:DY9"/>
    <mergeCell ref="DZ7:DZ9"/>
    <mergeCell ref="EA7:EA9"/>
    <mergeCell ref="DN7:DN9"/>
    <mergeCell ref="DP6:DP9"/>
    <mergeCell ref="DD6:DN6"/>
    <mergeCell ref="DD7:DD9"/>
    <mergeCell ref="DE7:DG7"/>
    <mergeCell ref="DH7:DH9"/>
    <mergeCell ref="DI7:DI9"/>
    <mergeCell ref="DK7:DK9"/>
    <mergeCell ref="DL7:DL9"/>
    <mergeCell ref="DM7:DM9"/>
    <mergeCell ref="CY7:CY9"/>
    <mergeCell ref="CZ7:CZ9"/>
    <mergeCell ref="DA7:DA9"/>
    <mergeCell ref="DE8:DE9"/>
    <mergeCell ref="DF8:DG8"/>
    <mergeCell ref="DC6:DC9"/>
    <mergeCell ref="CR7:CT7"/>
    <mergeCell ref="CU7:CU9"/>
    <mergeCell ref="CV7:CV9"/>
    <mergeCell ref="DJ7:DJ9"/>
    <mergeCell ref="CX7:CX9"/>
    <mergeCell ref="CR8:CR9"/>
    <mergeCell ref="CW7:CW9"/>
    <mergeCell ref="CS8:CT8"/>
    <mergeCell ref="CE8:CE9"/>
    <mergeCell ref="CF8:CG8"/>
    <mergeCell ref="CP6:CP9"/>
    <mergeCell ref="CQ6:DA6"/>
    <mergeCell ref="CQ7:CQ9"/>
    <mergeCell ref="CD6:CN6"/>
    <mergeCell ref="CD7:CD9"/>
    <mergeCell ref="CE7:CG7"/>
    <mergeCell ref="CK7:CK9"/>
    <mergeCell ref="CL7:CL9"/>
    <mergeCell ref="BZ7:BZ9"/>
    <mergeCell ref="CM7:CM9"/>
    <mergeCell ref="CN7:CN9"/>
    <mergeCell ref="CA7:CA9"/>
    <mergeCell ref="BR8:BR9"/>
    <mergeCell ref="BS8:BT8"/>
    <mergeCell ref="CC6:CC9"/>
    <mergeCell ref="CH7:CH9"/>
    <mergeCell ref="CI7:CI9"/>
    <mergeCell ref="CJ7:CJ9"/>
    <mergeCell ref="BD7:BD9"/>
    <mergeCell ref="BP6:BP9"/>
    <mergeCell ref="BQ6:CA6"/>
    <mergeCell ref="BQ7:BQ9"/>
    <mergeCell ref="BR7:BT7"/>
    <mergeCell ref="BU7:BU9"/>
    <mergeCell ref="BV7:BV9"/>
    <mergeCell ref="BW7:BW9"/>
    <mergeCell ref="BX7:BX9"/>
    <mergeCell ref="BY7:BY9"/>
    <mergeCell ref="BL7:BL9"/>
    <mergeCell ref="BM7:BM9"/>
    <mergeCell ref="BN7:BN9"/>
    <mergeCell ref="BE8:BE9"/>
    <mergeCell ref="BF8:BG8"/>
    <mergeCell ref="BK7:BK9"/>
    <mergeCell ref="AQ6:BA6"/>
    <mergeCell ref="AQ7:AQ9"/>
    <mergeCell ref="AR7:AT7"/>
    <mergeCell ref="AU7:AU9"/>
    <mergeCell ref="AV7:AV9"/>
    <mergeCell ref="AR8:AR9"/>
    <mergeCell ref="AS8:AT8"/>
    <mergeCell ref="AY7:AY9"/>
    <mergeCell ref="AZ7:AZ9"/>
    <mergeCell ref="BA7:BA9"/>
    <mergeCell ref="AN7:AN9"/>
    <mergeCell ref="AP6:AP9"/>
    <mergeCell ref="AL7:AL9"/>
    <mergeCell ref="AM7:AM9"/>
    <mergeCell ref="BC6:BC9"/>
    <mergeCell ref="BD6:BN6"/>
    <mergeCell ref="BE7:BG7"/>
    <mergeCell ref="BH7:BH9"/>
    <mergeCell ref="BI7:BI9"/>
    <mergeCell ref="BJ7:BJ9"/>
    <mergeCell ref="AW7:AW9"/>
    <mergeCell ref="AX7:AX9"/>
    <mergeCell ref="R8:R9"/>
    <mergeCell ref="S8:T8"/>
    <mergeCell ref="AC6:AC9"/>
    <mergeCell ref="AD6:AN6"/>
    <mergeCell ref="AD7:AD9"/>
    <mergeCell ref="AE7:AG7"/>
    <mergeCell ref="AH7:AH9"/>
    <mergeCell ref="AI7:AI9"/>
    <mergeCell ref="X7:X9"/>
    <mergeCell ref="Y7:Y9"/>
    <mergeCell ref="AJ7:AJ9"/>
    <mergeCell ref="AK7:AK9"/>
    <mergeCell ref="Z7:Z9"/>
    <mergeCell ref="AA7:AA9"/>
    <mergeCell ref="AE8:AE9"/>
    <mergeCell ref="AF8:AG8"/>
    <mergeCell ref="B44:F44"/>
    <mergeCell ref="B42:F42"/>
    <mergeCell ref="B43:F43"/>
    <mergeCell ref="P6:P9"/>
    <mergeCell ref="Q6:AA6"/>
    <mergeCell ref="Q7:Q9"/>
    <mergeCell ref="R7:T7"/>
    <mergeCell ref="U7:U9"/>
    <mergeCell ref="V7:V9"/>
    <mergeCell ref="W7:W9"/>
    <mergeCell ref="A36:B36"/>
    <mergeCell ref="I36:J36"/>
    <mergeCell ref="A35:B35"/>
    <mergeCell ref="B46:F46"/>
    <mergeCell ref="I37:J37"/>
    <mergeCell ref="I38:J38"/>
    <mergeCell ref="I39:J39"/>
    <mergeCell ref="I40:J40"/>
    <mergeCell ref="A39:B39"/>
    <mergeCell ref="A37:B37"/>
    <mergeCell ref="A38:B38"/>
    <mergeCell ref="J28:M28"/>
    <mergeCell ref="I29:J29"/>
    <mergeCell ref="F8:G8"/>
    <mergeCell ref="H7:H9"/>
    <mergeCell ref="B45:F45"/>
    <mergeCell ref="I32:J32"/>
    <mergeCell ref="I33:J33"/>
    <mergeCell ref="I35:J35"/>
    <mergeCell ref="A10:B10"/>
    <mergeCell ref="L5:N5"/>
    <mergeCell ref="M7:M9"/>
    <mergeCell ref="N7:N9"/>
    <mergeCell ref="D3:K3"/>
    <mergeCell ref="L3:N3"/>
    <mergeCell ref="E8:E9"/>
    <mergeCell ref="I7:I9"/>
    <mergeCell ref="L7:L9"/>
    <mergeCell ref="J7:J9"/>
    <mergeCell ref="A1:B1"/>
    <mergeCell ref="D1:K1"/>
    <mergeCell ref="L1:N1"/>
    <mergeCell ref="D2:K2"/>
    <mergeCell ref="L2:N2"/>
    <mergeCell ref="L4:N4"/>
    <mergeCell ref="K29:M29"/>
    <mergeCell ref="K7:K9"/>
    <mergeCell ref="A6:B9"/>
    <mergeCell ref="C6:C9"/>
    <mergeCell ref="D6:N6"/>
    <mergeCell ref="D7:D9"/>
    <mergeCell ref="E7:G7"/>
  </mergeCells>
  <printOptions/>
  <pageMargins left="0.22" right="0" top="0" bottom="0" header="0.23"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AU43"/>
  <sheetViews>
    <sheetView zoomScale="90" zoomScaleNormal="90" zoomScalePageLayoutView="0" workbookViewId="0" topLeftCell="B1">
      <pane xSplit="1" ySplit="2" topLeftCell="U3" activePane="bottomRight" state="frozen"/>
      <selection pane="topLeft" activeCell="B1" sqref="B1"/>
      <selection pane="topRight" activeCell="C1" sqref="C1"/>
      <selection pane="bottomLeft" activeCell="B3" sqref="B3"/>
      <selection pane="bottomRight" activeCell="AA18" sqref="AA18"/>
    </sheetView>
  </sheetViews>
  <sheetFormatPr defaultColWidth="9.00390625" defaultRowHeight="15.75"/>
  <cols>
    <col min="1" max="1" width="4.25390625" style="275" customWidth="1"/>
    <col min="2" max="2" width="71.875" style="275" customWidth="1"/>
    <col min="3" max="3" width="54.00390625" style="283" customWidth="1"/>
    <col min="4" max="4" width="16.00390625" style="271" customWidth="1"/>
    <col min="5" max="5" width="17.875" style="283" customWidth="1"/>
    <col min="6" max="6" width="11.875" style="283" customWidth="1"/>
    <col min="7" max="7" width="17.875" style="283" customWidth="1"/>
    <col min="8" max="8" width="10.75390625" style="283" customWidth="1"/>
    <col min="9" max="9" width="17.875" style="283" customWidth="1"/>
    <col min="10" max="10" width="12.00390625" style="283" customWidth="1"/>
    <col min="11" max="11" width="17.875" style="283" customWidth="1"/>
    <col min="12" max="12" width="12.00390625" style="283" customWidth="1"/>
    <col min="13" max="13" width="17.875" style="283" customWidth="1"/>
    <col min="14" max="14" width="11.625" style="283" customWidth="1"/>
    <col min="15" max="15" width="17.875" style="283" customWidth="1"/>
    <col min="16" max="16" width="12.00390625" style="283" customWidth="1"/>
    <col min="17" max="17" width="17.875" style="283" customWidth="1"/>
    <col min="18" max="18" width="10.75390625" style="283" customWidth="1"/>
    <col min="19" max="19" width="17.875" style="283" customWidth="1"/>
    <col min="20" max="20" width="11.875" style="283" customWidth="1"/>
    <col min="21" max="21" width="17.875" style="283" customWidth="1"/>
    <col min="22" max="22" width="12.125" style="283" customWidth="1"/>
    <col min="23" max="23" width="17.875" style="283" customWidth="1"/>
    <col min="24" max="24" width="11.50390625" style="283" customWidth="1"/>
    <col min="25" max="25" width="17.875" style="283" customWidth="1"/>
    <col min="26" max="26" width="12.625" style="283" customWidth="1"/>
    <col min="27" max="27" width="17.875" style="283" customWidth="1"/>
    <col min="28" max="28" width="10.875" style="283" customWidth="1"/>
    <col min="29" max="29" width="17.875" style="283" customWidth="1"/>
    <col min="30" max="30" width="12.75390625" style="283" customWidth="1"/>
    <col min="31" max="31" width="17.875" style="283" customWidth="1"/>
    <col min="32" max="32" width="11.375" style="283" customWidth="1"/>
    <col min="33" max="33" width="17.875" style="283" customWidth="1"/>
    <col min="34" max="34" width="11.75390625" style="283" customWidth="1"/>
    <col min="35" max="35" width="17.875" style="283" customWidth="1"/>
    <col min="36" max="47" width="9.00390625" style="283" customWidth="1"/>
    <col min="48" max="16384" width="9.00390625" style="275" customWidth="1"/>
  </cols>
  <sheetData>
    <row r="1" spans="1:47" s="100" customFormat="1" ht="36" customHeight="1">
      <c r="A1" s="971" t="s">
        <v>149</v>
      </c>
      <c r="B1" s="956"/>
      <c r="C1" s="956"/>
      <c r="D1" s="158"/>
      <c r="E1" s="158" t="s">
        <v>329</v>
      </c>
      <c r="F1" s="158"/>
      <c r="G1" s="158" t="s">
        <v>340</v>
      </c>
      <c r="H1" s="158"/>
      <c r="I1" s="158" t="s">
        <v>341</v>
      </c>
      <c r="J1" s="158"/>
      <c r="K1" s="158" t="s">
        <v>342</v>
      </c>
      <c r="L1" s="158"/>
      <c r="M1" s="158" t="s">
        <v>351</v>
      </c>
      <c r="N1" s="158"/>
      <c r="O1" s="158" t="s">
        <v>353</v>
      </c>
      <c r="P1" s="158"/>
      <c r="Q1" s="158" t="s">
        <v>343</v>
      </c>
      <c r="R1" s="158"/>
      <c r="S1" s="158" t="s">
        <v>344</v>
      </c>
      <c r="T1" s="158"/>
      <c r="U1" s="158" t="s">
        <v>354</v>
      </c>
      <c r="V1" s="158"/>
      <c r="W1" s="158" t="s">
        <v>357</v>
      </c>
      <c r="X1" s="158"/>
      <c r="Y1" s="158" t="s">
        <v>359</v>
      </c>
      <c r="Z1" s="158"/>
      <c r="AA1" s="158" t="s">
        <v>362</v>
      </c>
      <c r="AB1" s="158"/>
      <c r="AC1" s="158" t="s">
        <v>363</v>
      </c>
      <c r="AD1" s="158"/>
      <c r="AE1" s="158" t="s">
        <v>315</v>
      </c>
      <c r="AF1" s="158"/>
      <c r="AG1" s="158" t="s">
        <v>313</v>
      </c>
      <c r="AH1" s="158"/>
      <c r="AI1" s="158" t="s">
        <v>314</v>
      </c>
      <c r="AJ1" s="158"/>
      <c r="AK1" s="158"/>
      <c r="AL1" s="158"/>
      <c r="AM1" s="158"/>
      <c r="AN1" s="158"/>
      <c r="AO1" s="158"/>
      <c r="AP1" s="158"/>
      <c r="AQ1" s="158"/>
      <c r="AR1" s="158"/>
      <c r="AS1" s="158"/>
      <c r="AT1" s="158"/>
      <c r="AU1" s="158"/>
    </row>
    <row r="2" spans="1:35" ht="21.75" customHeight="1">
      <c r="A2" s="972" t="s">
        <v>58</v>
      </c>
      <c r="B2" s="973"/>
      <c r="C2" s="262" t="s">
        <v>259</v>
      </c>
      <c r="E2" s="262" t="s">
        <v>259</v>
      </c>
      <c r="G2" s="262" t="s">
        <v>259</v>
      </c>
      <c r="I2" s="262" t="s">
        <v>259</v>
      </c>
      <c r="K2" s="262" t="s">
        <v>259</v>
      </c>
      <c r="M2" s="262" t="s">
        <v>259</v>
      </c>
      <c r="O2" s="262" t="s">
        <v>259</v>
      </c>
      <c r="Q2" s="262" t="s">
        <v>259</v>
      </c>
      <c r="S2" s="262" t="s">
        <v>259</v>
      </c>
      <c r="U2" s="262" t="s">
        <v>259</v>
      </c>
      <c r="W2" s="262" t="s">
        <v>259</v>
      </c>
      <c r="Y2" s="262" t="s">
        <v>259</v>
      </c>
      <c r="AA2" s="262" t="s">
        <v>259</v>
      </c>
      <c r="AC2" s="262" t="s">
        <v>259</v>
      </c>
      <c r="AE2" s="262" t="s">
        <v>259</v>
      </c>
      <c r="AG2" s="262" t="s">
        <v>259</v>
      </c>
      <c r="AI2" s="262" t="s">
        <v>259</v>
      </c>
    </row>
    <row r="3" spans="1:35" ht="12.75" customHeight="1">
      <c r="A3" s="969" t="s">
        <v>5</v>
      </c>
      <c r="B3" s="970"/>
      <c r="C3" s="263">
        <v>1</v>
      </c>
      <c r="E3" s="263">
        <v>1</v>
      </c>
      <c r="G3" s="263">
        <v>1</v>
      </c>
      <c r="I3" s="263">
        <v>1</v>
      </c>
      <c r="K3" s="263">
        <v>1</v>
      </c>
      <c r="M3" s="263">
        <v>1</v>
      </c>
      <c r="O3" s="263">
        <v>1</v>
      </c>
      <c r="Q3" s="263">
        <v>1</v>
      </c>
      <c r="S3" s="263">
        <v>1</v>
      </c>
      <c r="U3" s="263">
        <v>1</v>
      </c>
      <c r="W3" s="263">
        <v>1</v>
      </c>
      <c r="Y3" s="263">
        <v>1</v>
      </c>
      <c r="AA3" s="263">
        <v>1</v>
      </c>
      <c r="AC3" s="263">
        <v>1</v>
      </c>
      <c r="AE3" s="263">
        <v>1</v>
      </c>
      <c r="AG3" s="263">
        <v>1</v>
      </c>
      <c r="AI3" s="263">
        <v>1</v>
      </c>
    </row>
    <row r="4" spans="1:47" s="289" customFormat="1" ht="14.25" customHeight="1">
      <c r="A4" s="267" t="s">
        <v>36</v>
      </c>
      <c r="B4" s="288" t="s">
        <v>284</v>
      </c>
      <c r="C4" s="267">
        <f>SUM(C5:C12)</f>
        <v>14</v>
      </c>
      <c r="D4" s="272">
        <f>'VIỆC-MẪU 1.THA-CĐ'!C21</f>
        <v>14</v>
      </c>
      <c r="E4" s="267">
        <f>SUM(E5:E12)</f>
        <v>0</v>
      </c>
      <c r="F4" s="272">
        <f>'VIỆC-MẪU 1.THA-CĐ'!P21</f>
        <v>0</v>
      </c>
      <c r="G4" s="267">
        <f>SUM(G5:G12)</f>
        <v>0</v>
      </c>
      <c r="H4" s="272">
        <f>'VIỆC-MẪU 1.THA-CĐ'!AC21</f>
        <v>0</v>
      </c>
      <c r="I4" s="267">
        <f>SUM(I5:I12)</f>
        <v>0</v>
      </c>
      <c r="J4" s="272">
        <f>'VIỆC-MẪU 1.THA-CĐ'!AP21</f>
        <v>0</v>
      </c>
      <c r="K4" s="267">
        <f>SUM(K5:K12)</f>
        <v>0</v>
      </c>
      <c r="L4" s="272">
        <f>'VIỆC-MẪU 1.THA-CĐ'!BC21</f>
        <v>0</v>
      </c>
      <c r="M4" s="267">
        <f>SUM(M5:M12)</f>
        <v>0</v>
      </c>
      <c r="N4" s="272">
        <f>'VIỆC-MẪU 1.THA-CĐ'!BP21</f>
        <v>0</v>
      </c>
      <c r="O4" s="267">
        <f>SUM(O5:O12)</f>
        <v>0</v>
      </c>
      <c r="P4" s="272">
        <f>'VIỆC-MẪU 1.THA-CĐ'!CC21</f>
        <v>0</v>
      </c>
      <c r="Q4" s="267">
        <f>SUM(Q5:Q12)</f>
        <v>0</v>
      </c>
      <c r="R4" s="272">
        <f>'VIỆC-MẪU 1.THA-CĐ'!CP21</f>
        <v>0</v>
      </c>
      <c r="S4" s="267">
        <f>SUM(S5:S12)</f>
        <v>1</v>
      </c>
      <c r="T4" s="272">
        <f>'VIỆC-MẪU 1.THA-CĐ'!DC21</f>
        <v>1</v>
      </c>
      <c r="U4" s="267">
        <f>SUM(U5:U12)</f>
        <v>0</v>
      </c>
      <c r="V4" s="272">
        <f>'VIỆC-MẪU 1.THA-CĐ'!DP21</f>
        <v>0</v>
      </c>
      <c r="W4" s="267">
        <f>SUM(W5:W12)</f>
        <v>0</v>
      </c>
      <c r="X4" s="272">
        <f>'VIỆC-MẪU 1.THA-CĐ'!EC21</f>
        <v>0</v>
      </c>
      <c r="Y4" s="267">
        <f>SUM(Y5:Y12)</f>
        <v>0</v>
      </c>
      <c r="Z4" s="272">
        <f>'VIỆC-MẪU 1.THA-CĐ'!EP21</f>
        <v>0</v>
      </c>
      <c r="AA4" s="267">
        <f>SUM(AA5:AA12)</f>
        <v>13</v>
      </c>
      <c r="AB4" s="272">
        <f>'VIỆC-MẪU 1.THA-CĐ'!FC21</f>
        <v>13</v>
      </c>
      <c r="AC4" s="267">
        <f>SUM(AC5:AC12)</f>
        <v>0</v>
      </c>
      <c r="AD4" s="272">
        <f>'VIỆC-MẪU 1.THA-CĐ'!FP21</f>
        <v>0</v>
      </c>
      <c r="AE4" s="267">
        <f>SUM(AE5:AE12)</f>
        <v>0</v>
      </c>
      <c r="AF4" s="272">
        <f>'VIỆC-MẪU 1.THA-CĐ'!GC21</f>
        <v>0</v>
      </c>
      <c r="AG4" s="267">
        <f>SUM(AG5:AG12)</f>
        <v>0</v>
      </c>
      <c r="AH4" s="272">
        <f>'VIỆC-MẪU 1.THA-CĐ'!GP21</f>
        <v>0</v>
      </c>
      <c r="AI4" s="267">
        <f>SUM(AI5:AI12)</f>
        <v>0</v>
      </c>
      <c r="AJ4" s="272">
        <f>'VIỆC-MẪU 1.THA-CĐ'!HC21</f>
        <v>0</v>
      </c>
      <c r="AK4" s="272"/>
      <c r="AL4" s="272"/>
      <c r="AM4" s="272"/>
      <c r="AN4" s="272"/>
      <c r="AO4" s="272"/>
      <c r="AP4" s="272"/>
      <c r="AQ4" s="272"/>
      <c r="AR4" s="272"/>
      <c r="AS4" s="272"/>
      <c r="AT4" s="272"/>
      <c r="AU4" s="272"/>
    </row>
    <row r="5" spans="1:47" s="105" customFormat="1" ht="16.5" customHeight="1">
      <c r="A5" s="263" t="s">
        <v>38</v>
      </c>
      <c r="B5" s="276" t="s">
        <v>120</v>
      </c>
      <c r="C5" s="264">
        <f aca="true" t="shared" si="0" ref="C5:C12">E5+G5+I5+K5+M5+O5+Q5+S5+U5+W5+Y5+AA5+AC5+AE5+AG5+AI5</f>
        <v>0</v>
      </c>
      <c r="D5" s="273">
        <f>IF(D4-C4=0,"","Kiểm tra")</f>
      </c>
      <c r="E5" s="264">
        <v>0</v>
      </c>
      <c r="F5" s="266">
        <f>IF(F4-E4=0,"","Kiểm tra")</f>
      </c>
      <c r="G5" s="264"/>
      <c r="H5" s="266">
        <f>IF(H4-G4=0,"","Kiểm tra")</f>
      </c>
      <c r="I5" s="264">
        <v>0</v>
      </c>
      <c r="J5" s="266">
        <f>IF(J4-I4=0,"","Kiểm tra")</f>
      </c>
      <c r="K5" s="264">
        <v>0</v>
      </c>
      <c r="L5" s="266">
        <f>IF(L4-K4=0,"","Kiểm tra")</f>
      </c>
      <c r="M5" s="264">
        <v>0</v>
      </c>
      <c r="N5" s="266">
        <f>IF(N4-M4=0,"","Kiểm tra")</f>
      </c>
      <c r="O5" s="264"/>
      <c r="P5" s="266">
        <f>IF(P4-O4=0,"","Kiểm tra")</f>
      </c>
      <c r="Q5" s="264"/>
      <c r="R5" s="266">
        <f>IF(R4-Q4=0,"","Kiểm tra")</f>
      </c>
      <c r="S5" s="264">
        <v>0</v>
      </c>
      <c r="T5" s="266">
        <f>IF(T4-S4=0,"","Kiểm tra")</f>
      </c>
      <c r="U5" s="264"/>
      <c r="V5" s="266">
        <f>IF(V4-U4=0,"","Kiểm tra")</f>
      </c>
      <c r="W5" s="264"/>
      <c r="X5" s="266">
        <f>IF(X4-W4=0,"","Kiểm tra")</f>
      </c>
      <c r="Y5" s="264"/>
      <c r="Z5" s="266">
        <f>IF(Z4-Y4=0,"","Kiểm tra")</f>
      </c>
      <c r="AA5" s="264"/>
      <c r="AB5" s="266">
        <f>IF(AB4-AA4=0,"","Kiểm tra")</f>
      </c>
      <c r="AC5" s="264"/>
      <c r="AD5" s="266">
        <f>IF(AD4-AC4=0,"","Kiểm tra")</f>
      </c>
      <c r="AE5" s="264"/>
      <c r="AF5" s="266">
        <f>IF(AF4-AE4=0,"","Kiểm tra")</f>
      </c>
      <c r="AG5" s="264"/>
      <c r="AH5" s="266">
        <f>IF(AH4-AG4=0,"","Kiểm tra")</f>
      </c>
      <c r="AI5" s="264"/>
      <c r="AJ5" s="266">
        <f>IF(AJ4-AI4=0,"","Kiểm tra")</f>
      </c>
      <c r="AK5" s="266"/>
      <c r="AL5" s="266"/>
      <c r="AM5" s="266"/>
      <c r="AN5" s="266"/>
      <c r="AO5" s="266"/>
      <c r="AP5" s="266"/>
      <c r="AQ5" s="266"/>
      <c r="AR5" s="266"/>
      <c r="AS5" s="266"/>
      <c r="AT5" s="266"/>
      <c r="AU5" s="266"/>
    </row>
    <row r="6" spans="1:47" s="105" customFormat="1" ht="14.25" customHeight="1">
      <c r="A6" s="263" t="s">
        <v>39</v>
      </c>
      <c r="B6" s="276" t="s">
        <v>121</v>
      </c>
      <c r="C6" s="264">
        <f t="shared" si="0"/>
        <v>0</v>
      </c>
      <c r="D6" s="273"/>
      <c r="E6" s="264">
        <v>0</v>
      </c>
      <c r="F6" s="266"/>
      <c r="G6" s="264"/>
      <c r="H6" s="266"/>
      <c r="I6" s="264">
        <v>0</v>
      </c>
      <c r="J6" s="266"/>
      <c r="K6" s="264">
        <v>0</v>
      </c>
      <c r="L6" s="266"/>
      <c r="M6" s="264">
        <v>0</v>
      </c>
      <c r="N6" s="266"/>
      <c r="O6" s="264"/>
      <c r="P6" s="266"/>
      <c r="Q6" s="264"/>
      <c r="R6" s="266"/>
      <c r="S6" s="264">
        <v>0</v>
      </c>
      <c r="T6" s="266"/>
      <c r="U6" s="264"/>
      <c r="V6" s="266"/>
      <c r="W6" s="264"/>
      <c r="X6" s="266"/>
      <c r="Y6" s="264"/>
      <c r="Z6" s="266"/>
      <c r="AA6" s="264"/>
      <c r="AB6" s="266"/>
      <c r="AC6" s="264"/>
      <c r="AD6" s="266"/>
      <c r="AE6" s="264"/>
      <c r="AF6" s="266"/>
      <c r="AG6" s="264"/>
      <c r="AH6" s="266"/>
      <c r="AI6" s="264"/>
      <c r="AJ6" s="266"/>
      <c r="AK6" s="266"/>
      <c r="AL6" s="266"/>
      <c r="AM6" s="266"/>
      <c r="AN6" s="266"/>
      <c r="AO6" s="266"/>
      <c r="AP6" s="266"/>
      <c r="AQ6" s="266"/>
      <c r="AR6" s="266"/>
      <c r="AS6" s="266"/>
      <c r="AT6" s="266"/>
      <c r="AU6" s="266"/>
    </row>
    <row r="7" spans="1:47" s="105" customFormat="1" ht="14.25" customHeight="1">
      <c r="A7" s="263" t="s">
        <v>108</v>
      </c>
      <c r="B7" s="276" t="s">
        <v>122</v>
      </c>
      <c r="C7" s="264">
        <f t="shared" si="0"/>
        <v>14</v>
      </c>
      <c r="D7" s="273"/>
      <c r="E7" s="264">
        <v>0</v>
      </c>
      <c r="F7" s="266"/>
      <c r="G7" s="264"/>
      <c r="H7" s="266"/>
      <c r="I7" s="264">
        <v>0</v>
      </c>
      <c r="J7" s="266"/>
      <c r="K7" s="264">
        <v>0</v>
      </c>
      <c r="L7" s="266"/>
      <c r="M7" s="264">
        <v>0</v>
      </c>
      <c r="N7" s="266"/>
      <c r="O7" s="264"/>
      <c r="P7" s="266"/>
      <c r="Q7" s="264"/>
      <c r="R7" s="266"/>
      <c r="S7" s="264">
        <v>1</v>
      </c>
      <c r="T7" s="266"/>
      <c r="U7" s="264"/>
      <c r="V7" s="266"/>
      <c r="W7" s="264"/>
      <c r="X7" s="266"/>
      <c r="Y7" s="264"/>
      <c r="Z7" s="266"/>
      <c r="AA7" s="264">
        <v>13</v>
      </c>
      <c r="AB7" s="266"/>
      <c r="AC7" s="264"/>
      <c r="AD7" s="266"/>
      <c r="AE7" s="264"/>
      <c r="AF7" s="266"/>
      <c r="AG7" s="264"/>
      <c r="AH7" s="266"/>
      <c r="AI7" s="264"/>
      <c r="AJ7" s="266"/>
      <c r="AK7" s="266"/>
      <c r="AL7" s="266"/>
      <c r="AM7" s="266"/>
      <c r="AN7" s="266"/>
      <c r="AO7" s="266"/>
      <c r="AP7" s="266"/>
      <c r="AQ7" s="266"/>
      <c r="AR7" s="266"/>
      <c r="AS7" s="266"/>
      <c r="AT7" s="266"/>
      <c r="AU7" s="266"/>
    </row>
    <row r="8" spans="1:47" s="105" customFormat="1" ht="14.25" customHeight="1">
      <c r="A8" s="263" t="s">
        <v>110</v>
      </c>
      <c r="B8" s="276" t="s">
        <v>123</v>
      </c>
      <c r="C8" s="264">
        <f t="shared" si="0"/>
        <v>0</v>
      </c>
      <c r="D8" s="273"/>
      <c r="E8" s="264">
        <v>0</v>
      </c>
      <c r="F8" s="266"/>
      <c r="G8" s="264"/>
      <c r="H8" s="266"/>
      <c r="I8" s="264">
        <v>0</v>
      </c>
      <c r="J8" s="266"/>
      <c r="K8" s="264">
        <v>0</v>
      </c>
      <c r="L8" s="266"/>
      <c r="M8" s="264">
        <v>0</v>
      </c>
      <c r="N8" s="266"/>
      <c r="O8" s="264"/>
      <c r="P8" s="266"/>
      <c r="Q8" s="264"/>
      <c r="R8" s="266"/>
      <c r="S8" s="264">
        <v>0</v>
      </c>
      <c r="T8" s="266"/>
      <c r="U8" s="264"/>
      <c r="V8" s="266"/>
      <c r="W8" s="264"/>
      <c r="X8" s="266"/>
      <c r="Y8" s="264"/>
      <c r="Z8" s="266"/>
      <c r="AA8" s="264"/>
      <c r="AB8" s="266"/>
      <c r="AC8" s="264"/>
      <c r="AD8" s="266"/>
      <c r="AE8" s="264"/>
      <c r="AF8" s="266"/>
      <c r="AG8" s="264"/>
      <c r="AH8" s="266"/>
      <c r="AI8" s="264"/>
      <c r="AJ8" s="266"/>
      <c r="AK8" s="266"/>
      <c r="AL8" s="266"/>
      <c r="AM8" s="266"/>
      <c r="AN8" s="266"/>
      <c r="AO8" s="266"/>
      <c r="AP8" s="266"/>
      <c r="AQ8" s="266"/>
      <c r="AR8" s="266"/>
      <c r="AS8" s="266"/>
      <c r="AT8" s="266"/>
      <c r="AU8" s="266"/>
    </row>
    <row r="9" spans="1:47" s="105" customFormat="1" ht="14.25" customHeight="1">
      <c r="A9" s="263" t="s">
        <v>112</v>
      </c>
      <c r="B9" s="276" t="s">
        <v>124</v>
      </c>
      <c r="C9" s="264">
        <f t="shared" si="0"/>
        <v>0</v>
      </c>
      <c r="D9" s="273"/>
      <c r="E9" s="264">
        <v>0</v>
      </c>
      <c r="F9" s="266"/>
      <c r="G9" s="264"/>
      <c r="H9" s="266"/>
      <c r="I9" s="264">
        <v>0</v>
      </c>
      <c r="J9" s="266"/>
      <c r="K9" s="264">
        <v>0</v>
      </c>
      <c r="L9" s="266"/>
      <c r="M9" s="264">
        <v>0</v>
      </c>
      <c r="N9" s="266"/>
      <c r="O9" s="264"/>
      <c r="P9" s="266"/>
      <c r="Q9" s="264"/>
      <c r="R9" s="266"/>
      <c r="S9" s="264">
        <v>0</v>
      </c>
      <c r="T9" s="266"/>
      <c r="U9" s="264"/>
      <c r="V9" s="266"/>
      <c r="W9" s="264"/>
      <c r="X9" s="266"/>
      <c r="Y9" s="264"/>
      <c r="Z9" s="266"/>
      <c r="AA9" s="264"/>
      <c r="AB9" s="266"/>
      <c r="AC9" s="264"/>
      <c r="AD9" s="266"/>
      <c r="AE9" s="264"/>
      <c r="AF9" s="266"/>
      <c r="AG9" s="264"/>
      <c r="AH9" s="266"/>
      <c r="AI9" s="264"/>
      <c r="AJ9" s="266"/>
      <c r="AK9" s="266"/>
      <c r="AL9" s="266"/>
      <c r="AM9" s="266"/>
      <c r="AN9" s="266"/>
      <c r="AO9" s="266"/>
      <c r="AP9" s="266"/>
      <c r="AQ9" s="266"/>
      <c r="AR9" s="266"/>
      <c r="AS9" s="266"/>
      <c r="AT9" s="266"/>
      <c r="AU9" s="266"/>
    </row>
    <row r="10" spans="1:47" s="105" customFormat="1" ht="14.25" customHeight="1">
      <c r="A10" s="263" t="s">
        <v>114</v>
      </c>
      <c r="B10" s="276" t="s">
        <v>125</v>
      </c>
      <c r="C10" s="264">
        <f t="shared" si="0"/>
        <v>0</v>
      </c>
      <c r="D10" s="273"/>
      <c r="E10" s="264">
        <v>0</v>
      </c>
      <c r="F10" s="266"/>
      <c r="G10" s="264"/>
      <c r="H10" s="266"/>
      <c r="I10" s="264">
        <v>0</v>
      </c>
      <c r="J10" s="266"/>
      <c r="K10" s="264">
        <v>0</v>
      </c>
      <c r="L10" s="266"/>
      <c r="M10" s="264">
        <v>0</v>
      </c>
      <c r="N10" s="266"/>
      <c r="O10" s="264"/>
      <c r="P10" s="266"/>
      <c r="Q10" s="264"/>
      <c r="R10" s="266"/>
      <c r="S10" s="264">
        <v>0</v>
      </c>
      <c r="T10" s="266"/>
      <c r="U10" s="264"/>
      <c r="V10" s="266"/>
      <c r="W10" s="264"/>
      <c r="X10" s="266"/>
      <c r="Y10" s="264"/>
      <c r="Z10" s="266"/>
      <c r="AA10" s="264"/>
      <c r="AB10" s="266"/>
      <c r="AC10" s="264"/>
      <c r="AD10" s="266"/>
      <c r="AE10" s="264"/>
      <c r="AF10" s="266"/>
      <c r="AG10" s="264"/>
      <c r="AH10" s="266"/>
      <c r="AI10" s="264"/>
      <c r="AJ10" s="266"/>
      <c r="AK10" s="266"/>
      <c r="AL10" s="266"/>
      <c r="AM10" s="266"/>
      <c r="AN10" s="266"/>
      <c r="AO10" s="266"/>
      <c r="AP10" s="266"/>
      <c r="AQ10" s="266"/>
      <c r="AR10" s="266"/>
      <c r="AS10" s="266"/>
      <c r="AT10" s="266"/>
      <c r="AU10" s="266"/>
    </row>
    <row r="11" spans="1:47" s="105" customFormat="1" ht="14.25" customHeight="1">
      <c r="A11" s="263" t="s">
        <v>116</v>
      </c>
      <c r="B11" s="179" t="s">
        <v>154</v>
      </c>
      <c r="C11" s="264">
        <f t="shared" si="0"/>
        <v>0</v>
      </c>
      <c r="D11" s="273"/>
      <c r="E11" s="264">
        <v>0</v>
      </c>
      <c r="F11" s="266"/>
      <c r="G11" s="264"/>
      <c r="H11" s="266"/>
      <c r="I11" s="264">
        <v>0</v>
      </c>
      <c r="J11" s="266"/>
      <c r="K11" s="264">
        <v>0</v>
      </c>
      <c r="L11" s="266"/>
      <c r="M11" s="264">
        <v>0</v>
      </c>
      <c r="N11" s="266"/>
      <c r="O11" s="264"/>
      <c r="P11" s="266"/>
      <c r="Q11" s="264"/>
      <c r="R11" s="266"/>
      <c r="S11" s="264">
        <v>0</v>
      </c>
      <c r="T11" s="266"/>
      <c r="U11" s="264"/>
      <c r="V11" s="266"/>
      <c r="W11" s="264"/>
      <c r="X11" s="266"/>
      <c r="Y11" s="264"/>
      <c r="Z11" s="266"/>
      <c r="AA11" s="264"/>
      <c r="AB11" s="266"/>
      <c r="AC11" s="264"/>
      <c r="AD11" s="266"/>
      <c r="AE11" s="264"/>
      <c r="AF11" s="266"/>
      <c r="AG11" s="264"/>
      <c r="AH11" s="266"/>
      <c r="AI11" s="264"/>
      <c r="AJ11" s="266"/>
      <c r="AK11" s="266"/>
      <c r="AL11" s="266"/>
      <c r="AM11" s="266"/>
      <c r="AN11" s="266"/>
      <c r="AO11" s="266"/>
      <c r="AP11" s="266"/>
      <c r="AQ11" s="266"/>
      <c r="AR11" s="266"/>
      <c r="AS11" s="266"/>
      <c r="AT11" s="266"/>
      <c r="AU11" s="266"/>
    </row>
    <row r="12" spans="1:47" s="105" customFormat="1" ht="14.25" customHeight="1">
      <c r="A12" s="263" t="s">
        <v>153</v>
      </c>
      <c r="B12" s="179" t="s">
        <v>127</v>
      </c>
      <c r="C12" s="264">
        <f t="shared" si="0"/>
        <v>0</v>
      </c>
      <c r="D12" s="273"/>
      <c r="E12" s="264">
        <v>0</v>
      </c>
      <c r="F12" s="266"/>
      <c r="G12" s="264"/>
      <c r="H12" s="266"/>
      <c r="I12" s="264">
        <v>0</v>
      </c>
      <c r="J12" s="266"/>
      <c r="K12" s="264">
        <v>0</v>
      </c>
      <c r="L12" s="266"/>
      <c r="M12" s="264">
        <v>0</v>
      </c>
      <c r="N12" s="266"/>
      <c r="O12" s="264"/>
      <c r="P12" s="266"/>
      <c r="Q12" s="264"/>
      <c r="R12" s="266"/>
      <c r="S12" s="264">
        <v>0</v>
      </c>
      <c r="T12" s="266"/>
      <c r="U12" s="264"/>
      <c r="V12" s="266"/>
      <c r="W12" s="264"/>
      <c r="X12" s="266"/>
      <c r="Y12" s="264"/>
      <c r="Z12" s="266"/>
      <c r="AA12" s="264"/>
      <c r="AB12" s="266"/>
      <c r="AC12" s="264"/>
      <c r="AD12" s="266"/>
      <c r="AE12" s="264"/>
      <c r="AF12" s="266"/>
      <c r="AG12" s="264"/>
      <c r="AH12" s="266"/>
      <c r="AI12" s="264"/>
      <c r="AJ12" s="266"/>
      <c r="AK12" s="266"/>
      <c r="AL12" s="266"/>
      <c r="AM12" s="266"/>
      <c r="AN12" s="266"/>
      <c r="AO12" s="266"/>
      <c r="AP12" s="266"/>
      <c r="AQ12" s="266"/>
      <c r="AR12" s="266"/>
      <c r="AS12" s="266"/>
      <c r="AT12" s="266"/>
      <c r="AU12" s="266"/>
    </row>
    <row r="13" spans="1:47" s="290" customFormat="1" ht="14.25" customHeight="1">
      <c r="A13" s="267" t="s">
        <v>37</v>
      </c>
      <c r="B13" s="288" t="s">
        <v>273</v>
      </c>
      <c r="C13" s="268">
        <f>C14+C15</f>
        <v>2</v>
      </c>
      <c r="D13" s="270">
        <f>'VIỆC-MẪU 1.THA-CĐ'!C22</f>
        <v>2</v>
      </c>
      <c r="E13" s="268">
        <v>0</v>
      </c>
      <c r="F13" s="270">
        <f>'VIỆC-MẪU 1.THA-CĐ'!P22</f>
        <v>0</v>
      </c>
      <c r="G13" s="268">
        <f>G14+G15</f>
        <v>0</v>
      </c>
      <c r="H13" s="270">
        <f>'VIỆC-MẪU 1.THA-CĐ'!AC22</f>
        <v>0</v>
      </c>
      <c r="I13" s="268">
        <f>I14+I15</f>
        <v>1</v>
      </c>
      <c r="J13" s="270">
        <f>'VIỆC-MẪU 1.THA-CĐ'!AP22</f>
        <v>1</v>
      </c>
      <c r="K13" s="268">
        <f>K14+K15</f>
        <v>1</v>
      </c>
      <c r="L13" s="270">
        <f>'VIỆC-MẪU 1.THA-CĐ'!BC22</f>
        <v>1</v>
      </c>
      <c r="M13" s="268">
        <f>M14+M15</f>
        <v>0</v>
      </c>
      <c r="N13" s="270">
        <f>'VIỆC-MẪU 1.THA-CĐ'!BP22</f>
        <v>0</v>
      </c>
      <c r="O13" s="268">
        <f>O14+O15</f>
        <v>0</v>
      </c>
      <c r="P13" s="270">
        <f>'VIỆC-MẪU 1.THA-CĐ'!CC22</f>
        <v>0</v>
      </c>
      <c r="Q13" s="268">
        <f>Q14+Q15</f>
        <v>0</v>
      </c>
      <c r="R13" s="270">
        <f>'VIỆC-MẪU 1.THA-CĐ'!CP22</f>
        <v>0</v>
      </c>
      <c r="S13" s="268">
        <f>S14+S15</f>
        <v>0</v>
      </c>
      <c r="T13" s="270">
        <f>'VIỆC-MẪU 1.THA-CĐ'!DC22</f>
        <v>0</v>
      </c>
      <c r="U13" s="268">
        <f>U14+U15</f>
        <v>0</v>
      </c>
      <c r="V13" s="270">
        <f>'VIỆC-MẪU 1.THA-CĐ'!DP22</f>
        <v>0</v>
      </c>
      <c r="W13" s="268">
        <f>W14+W15</f>
        <v>0</v>
      </c>
      <c r="X13" s="270">
        <f>'VIỆC-MẪU 1.THA-CĐ'!EC22</f>
        <v>0</v>
      </c>
      <c r="Y13" s="268">
        <f>Y14+Y15</f>
        <v>0</v>
      </c>
      <c r="Z13" s="270">
        <f>'VIỆC-MẪU 1.THA-CĐ'!EP22</f>
        <v>0</v>
      </c>
      <c r="AA13" s="268">
        <f>AA14+AA15</f>
        <v>0</v>
      </c>
      <c r="AB13" s="270">
        <f>'VIỆC-MẪU 1.THA-CĐ'!FC22</f>
        <v>0</v>
      </c>
      <c r="AC13" s="268">
        <f>AC14+AC15</f>
        <v>0</v>
      </c>
      <c r="AD13" s="270">
        <f>'VIỆC-MẪU 1.THA-CĐ'!FP22</f>
        <v>0</v>
      </c>
      <c r="AE13" s="268">
        <f>AE14+AE15</f>
        <v>0</v>
      </c>
      <c r="AF13" s="270">
        <f>'VIỆC-MẪU 1.THA-CĐ'!GC22</f>
        <v>0</v>
      </c>
      <c r="AG13" s="268">
        <f>AG14+AG15</f>
        <v>0</v>
      </c>
      <c r="AH13" s="270">
        <f>'VIỆC-MẪU 1.THA-CĐ'!GP22</f>
        <v>0</v>
      </c>
      <c r="AI13" s="268">
        <f>AI14+AI15</f>
        <v>0</v>
      </c>
      <c r="AJ13" s="270">
        <f>'VIỆC-MẪU 1.THA-CĐ'!HC22</f>
        <v>0</v>
      </c>
      <c r="AK13" s="270"/>
      <c r="AL13" s="270"/>
      <c r="AM13" s="270"/>
      <c r="AN13" s="270"/>
      <c r="AO13" s="270"/>
      <c r="AP13" s="270"/>
      <c r="AQ13" s="270"/>
      <c r="AR13" s="270"/>
      <c r="AS13" s="270"/>
      <c r="AT13" s="270"/>
      <c r="AU13" s="270"/>
    </row>
    <row r="14" spans="1:47" s="105" customFormat="1" ht="14.25" customHeight="1">
      <c r="A14" s="263" t="s">
        <v>40</v>
      </c>
      <c r="B14" s="276" t="s">
        <v>126</v>
      </c>
      <c r="C14" s="264">
        <f>E14+G14+I14+K14+M14+O14+Q14+S14+U14+W14+Y14+AA14+AC14+AE14+AG14+AI14</f>
        <v>2</v>
      </c>
      <c r="D14" s="273">
        <f>IF(D13-C13=0,"","Kiểm tra")</f>
      </c>
      <c r="E14" s="264">
        <v>0</v>
      </c>
      <c r="F14" s="266">
        <f>IF(F13-E13=0,"","Kiểm tra")</f>
      </c>
      <c r="G14" s="264">
        <v>0</v>
      </c>
      <c r="H14" s="266">
        <f>IF(H13-G13=0,"","Kiểm tra")</f>
      </c>
      <c r="I14" s="264">
        <v>1</v>
      </c>
      <c r="J14" s="266">
        <f>IF(J13-I13=0,"","Kiểm tra")</f>
      </c>
      <c r="K14" s="264">
        <v>1</v>
      </c>
      <c r="L14" s="266">
        <f>IF(L13-K13=0,"","Kiểm tra")</f>
      </c>
      <c r="M14" s="264"/>
      <c r="N14" s="266">
        <f>IF(N13-M13=0,"","Kiểm tra")</f>
      </c>
      <c r="O14" s="264"/>
      <c r="P14" s="266">
        <f>IF(P13-O13=0,"","Kiểm tra")</f>
      </c>
      <c r="Q14" s="264"/>
      <c r="R14" s="266">
        <f>IF(R13-Q13=0,"","Kiểm tra")</f>
      </c>
      <c r="S14" s="264"/>
      <c r="T14" s="266">
        <f>IF(T13-S13=0,"","Kiểm tra")</f>
      </c>
      <c r="U14" s="264"/>
      <c r="V14" s="266">
        <f>IF(V13-U13=0,"","Kiểm tra")</f>
      </c>
      <c r="W14" s="264"/>
      <c r="X14" s="266">
        <f>IF(X13-W13=0,"","Kiểm tra")</f>
      </c>
      <c r="Y14" s="264"/>
      <c r="Z14" s="266">
        <f>IF(Z13-Y13=0,"","Kiểm tra")</f>
      </c>
      <c r="AA14" s="264"/>
      <c r="AB14" s="266">
        <f>IF(AB13-AA13=0,"","Kiểm tra")</f>
      </c>
      <c r="AC14" s="264"/>
      <c r="AD14" s="266">
        <f>IF(AD13-AC13=0,"","Kiểm tra")</f>
      </c>
      <c r="AE14" s="264"/>
      <c r="AF14" s="266">
        <f>IF(AF13-AE13=0,"","Kiểm tra")</f>
      </c>
      <c r="AG14" s="264"/>
      <c r="AH14" s="266">
        <f>IF(AH13-AG13=0,"","Kiểm tra")</f>
      </c>
      <c r="AI14" s="264"/>
      <c r="AJ14" s="266">
        <f>IF(AJ13-AI13=0,"","Kiểm tra")</f>
      </c>
      <c r="AK14" s="266"/>
      <c r="AL14" s="266"/>
      <c r="AM14" s="266"/>
      <c r="AN14" s="266"/>
      <c r="AO14" s="266"/>
      <c r="AP14" s="266"/>
      <c r="AQ14" s="266"/>
      <c r="AR14" s="266"/>
      <c r="AS14" s="266"/>
      <c r="AT14" s="266"/>
      <c r="AU14" s="266"/>
    </row>
    <row r="15" spans="1:35" ht="14.25" customHeight="1">
      <c r="A15" s="263" t="s">
        <v>41</v>
      </c>
      <c r="B15" s="276" t="s">
        <v>127</v>
      </c>
      <c r="C15" s="264">
        <f>E15+G15+I15+K15+M15+O15+Q15+S15+U15+W15+Y15+AA15+AC15+AE15+AG15+AI15</f>
        <v>0</v>
      </c>
      <c r="E15" s="278"/>
      <c r="G15" s="278"/>
      <c r="I15" s="278"/>
      <c r="K15" s="278">
        <v>0</v>
      </c>
      <c r="M15" s="278"/>
      <c r="O15" s="278"/>
      <c r="Q15" s="278"/>
      <c r="S15" s="278"/>
      <c r="U15" s="278"/>
      <c r="W15" s="278"/>
      <c r="Y15" s="278"/>
      <c r="AA15" s="278"/>
      <c r="AC15" s="278"/>
      <c r="AE15" s="278"/>
      <c r="AG15" s="278"/>
      <c r="AI15" s="278"/>
    </row>
    <row r="16" spans="1:47" s="289" customFormat="1" ht="14.25" customHeight="1">
      <c r="A16" s="267" t="s">
        <v>42</v>
      </c>
      <c r="B16" s="288" t="s">
        <v>117</v>
      </c>
      <c r="C16" s="267">
        <f>C17+C18+C19</f>
        <v>8</v>
      </c>
      <c r="D16" s="272">
        <f>'VIỆC-MẪU 1.THA-CĐ'!C24</f>
        <v>8</v>
      </c>
      <c r="E16" s="267">
        <f>E17+E18+E19</f>
        <v>0</v>
      </c>
      <c r="F16" s="272">
        <f>'VIỆC-MẪU 1.THA-CĐ'!P24</f>
        <v>0</v>
      </c>
      <c r="G16" s="267">
        <f>G17+G18+G19</f>
        <v>0</v>
      </c>
      <c r="H16" s="272">
        <f>'VIỆC-MẪU 1.THA-CĐ'!AC24</f>
        <v>0</v>
      </c>
      <c r="I16" s="267">
        <f>I17+I18+I19</f>
        <v>0</v>
      </c>
      <c r="J16" s="272">
        <f>'VIỆC-MẪU 1.THA-CĐ'!AP24</f>
        <v>0</v>
      </c>
      <c r="K16" s="267">
        <f>K17+K18+K19</f>
        <v>0</v>
      </c>
      <c r="L16" s="272">
        <f>'VIỆC-MẪU 1.THA-CĐ'!BC24</f>
        <v>0</v>
      </c>
      <c r="M16" s="267">
        <f>M17+M18+M19</f>
        <v>0</v>
      </c>
      <c r="N16" s="272">
        <f>'VIỆC-MẪU 1.THA-CĐ'!BP24</f>
        <v>0</v>
      </c>
      <c r="O16" s="267">
        <f>O17+O18+O19</f>
        <v>0</v>
      </c>
      <c r="P16" s="272">
        <f>'VIỆC-MẪU 1.THA-CĐ'!CC24</f>
        <v>0</v>
      </c>
      <c r="Q16" s="267">
        <f>Q17+Q18+Q19</f>
        <v>0</v>
      </c>
      <c r="R16" s="272">
        <f>'VIỆC-MẪU 1.THA-CĐ'!CP24</f>
        <v>0</v>
      </c>
      <c r="S16" s="267">
        <f>S17+S18+S19</f>
        <v>0</v>
      </c>
      <c r="T16" s="272">
        <f>'VIỆC-MẪU 1.THA-CĐ'!DC24</f>
        <v>0</v>
      </c>
      <c r="U16" s="267">
        <f>U17+U18+U19</f>
        <v>0</v>
      </c>
      <c r="V16" s="272">
        <f>'VIỆC-MẪU 1.THA-CĐ'!DP24</f>
        <v>0</v>
      </c>
      <c r="W16" s="267">
        <f>W17+W18+W19</f>
        <v>6</v>
      </c>
      <c r="X16" s="272">
        <f>'VIỆC-MẪU 1.THA-CĐ'!EC24</f>
        <v>6</v>
      </c>
      <c r="Y16" s="267">
        <f>Y17+Y18+Y19</f>
        <v>0</v>
      </c>
      <c r="Z16" s="272">
        <f>'VIỆC-MẪU 1.THA-CĐ'!EP24</f>
        <v>0</v>
      </c>
      <c r="AA16" s="267">
        <f>AA17+AA18+AA19</f>
        <v>2</v>
      </c>
      <c r="AB16" s="272">
        <f>'VIỆC-MẪU 1.THA-CĐ'!FC24</f>
        <v>2</v>
      </c>
      <c r="AC16" s="267">
        <f>AC17+AC18+AC19</f>
        <v>0</v>
      </c>
      <c r="AD16" s="272">
        <f>'VIỆC-MẪU 1.THA-CĐ'!FP24</f>
        <v>0</v>
      </c>
      <c r="AE16" s="267">
        <f>AE17+AE18+AE19</f>
        <v>0</v>
      </c>
      <c r="AF16" s="272">
        <f>'VIỆC-MẪU 1.THA-CĐ'!GC24</f>
        <v>0</v>
      </c>
      <c r="AG16" s="267">
        <f>AG17+AG18+AG19</f>
        <v>0</v>
      </c>
      <c r="AH16" s="272">
        <f>'VIỆC-MẪU 1.THA-CĐ'!GP24</f>
        <v>0</v>
      </c>
      <c r="AI16" s="267">
        <f>AI17+AI18+AI19</f>
        <v>0</v>
      </c>
      <c r="AJ16" s="272">
        <f>'VIỆC-MẪU 1.THA-CĐ'!HC24</f>
        <v>0</v>
      </c>
      <c r="AK16" s="272"/>
      <c r="AL16" s="272"/>
      <c r="AM16" s="272"/>
      <c r="AN16" s="272"/>
      <c r="AO16" s="272"/>
      <c r="AP16" s="272"/>
      <c r="AQ16" s="272"/>
      <c r="AR16" s="272"/>
      <c r="AS16" s="272"/>
      <c r="AT16" s="272"/>
      <c r="AU16" s="272"/>
    </row>
    <row r="17" spans="1:36" ht="14.25" customHeight="1">
      <c r="A17" s="263" t="s">
        <v>128</v>
      </c>
      <c r="B17" s="277" t="s">
        <v>129</v>
      </c>
      <c r="C17" s="278">
        <f>E17+G17+I17+K17+M17+O17+Q17+S17+U17+W17+Y17+AA17+AC17+AE17+AG17+AI17</f>
        <v>8</v>
      </c>
      <c r="D17" s="271">
        <f>IF(D16-C16=0,"","Kiểm tra")</f>
      </c>
      <c r="E17" s="278"/>
      <c r="F17" s="283">
        <f>IF(F16-E16=0,"","Kiểm tra")</f>
      </c>
      <c r="G17" s="278">
        <v>0</v>
      </c>
      <c r="H17" s="283">
        <f>IF(H16-G16=0,"","Kiểm tra")</f>
      </c>
      <c r="I17" s="278">
        <v>0</v>
      </c>
      <c r="J17" s="283">
        <f>IF(J16-I16=0,"","Kiểm tra")</f>
      </c>
      <c r="K17" s="278">
        <v>0</v>
      </c>
      <c r="L17" s="283">
        <f>IF(L16-K16=0,"","Kiểm tra")</f>
      </c>
      <c r="M17" s="278"/>
      <c r="N17" s="283">
        <f>IF(N16-M16=0,"","Kiểm tra")</f>
      </c>
      <c r="O17" s="278"/>
      <c r="P17" s="283">
        <f>IF(P16-O16=0,"","Kiểm tra")</f>
      </c>
      <c r="Q17" s="278">
        <v>0</v>
      </c>
      <c r="R17" s="283">
        <f>IF(R16-Q16=0,"","Kiểm tra")</f>
      </c>
      <c r="S17" s="278"/>
      <c r="T17" s="283">
        <f>IF(T16-S16=0,"","Kiểm tra")</f>
      </c>
      <c r="U17" s="278">
        <v>0</v>
      </c>
      <c r="V17" s="283">
        <f>IF(V16-U16=0,"","Kiểm tra")</f>
      </c>
      <c r="W17" s="278">
        <v>6</v>
      </c>
      <c r="X17" s="283">
        <f>IF(X16-W16=0,"","Kiểm tra")</f>
      </c>
      <c r="Y17" s="278">
        <v>0</v>
      </c>
      <c r="Z17" s="283">
        <f>IF(Z16-Y16=0,"","Kiểm tra")</f>
      </c>
      <c r="AA17" s="278">
        <v>2</v>
      </c>
      <c r="AB17" s="283">
        <f>IF(AB16-AA16=0,"","Kiểm tra")</f>
      </c>
      <c r="AC17" s="278"/>
      <c r="AD17" s="283">
        <f>IF(AD16-AC16=0,"","Kiểm tra")</f>
      </c>
      <c r="AE17" s="278"/>
      <c r="AF17" s="283">
        <f>IF(AF16-AE16=0,"","Kiểm tra")</f>
      </c>
      <c r="AG17" s="278"/>
      <c r="AH17" s="283">
        <f>IF(AH16-AG16=0,"","Kiểm tra")</f>
      </c>
      <c r="AI17" s="278"/>
      <c r="AJ17" s="283">
        <f>IF(AJ16-AI16=0,"","Kiểm tra")</f>
      </c>
    </row>
    <row r="18" spans="1:47" s="105" customFormat="1" ht="14.25" customHeight="1">
      <c r="A18" s="263" t="s">
        <v>130</v>
      </c>
      <c r="B18" s="276" t="s">
        <v>131</v>
      </c>
      <c r="C18" s="278">
        <f>E18+G18+I18+K18+M18+O18+Q18+S18+U18+W18+Y18+AA18+AC18+AE18+AG18+AI18</f>
        <v>0</v>
      </c>
      <c r="D18" s="273"/>
      <c r="E18" s="264"/>
      <c r="F18" s="266"/>
      <c r="G18" s="264"/>
      <c r="H18" s="266"/>
      <c r="I18" s="264">
        <v>0</v>
      </c>
      <c r="J18" s="266"/>
      <c r="K18" s="264"/>
      <c r="L18" s="266"/>
      <c r="M18" s="264"/>
      <c r="N18" s="266"/>
      <c r="O18" s="264"/>
      <c r="P18" s="266"/>
      <c r="Q18" s="264"/>
      <c r="R18" s="266"/>
      <c r="S18" s="264"/>
      <c r="T18" s="266"/>
      <c r="U18" s="264"/>
      <c r="V18" s="266"/>
      <c r="W18" s="264"/>
      <c r="X18" s="266"/>
      <c r="Y18" s="264"/>
      <c r="Z18" s="266"/>
      <c r="AA18" s="264"/>
      <c r="AB18" s="266"/>
      <c r="AC18" s="264"/>
      <c r="AD18" s="266"/>
      <c r="AE18" s="264"/>
      <c r="AF18" s="266"/>
      <c r="AG18" s="264"/>
      <c r="AH18" s="266"/>
      <c r="AI18" s="264"/>
      <c r="AJ18" s="266"/>
      <c r="AK18" s="266"/>
      <c r="AL18" s="266"/>
      <c r="AM18" s="266"/>
      <c r="AN18" s="266"/>
      <c r="AO18" s="266"/>
      <c r="AP18" s="266"/>
      <c r="AQ18" s="266"/>
      <c r="AR18" s="266"/>
      <c r="AS18" s="266"/>
      <c r="AT18" s="266"/>
      <c r="AU18" s="266"/>
    </row>
    <row r="19" spans="1:47" s="105" customFormat="1" ht="14.25" customHeight="1">
      <c r="A19" s="263" t="s">
        <v>132</v>
      </c>
      <c r="B19" s="276" t="s">
        <v>133</v>
      </c>
      <c r="C19" s="278">
        <f>E19+G19+I19+K19+M19+O19+Q19+S19+U19+W19+Y19+AA19+AC19+AE19+AG19+AI19</f>
        <v>0</v>
      </c>
      <c r="D19" s="273"/>
      <c r="E19" s="264"/>
      <c r="F19" s="266"/>
      <c r="G19" s="264"/>
      <c r="H19" s="266"/>
      <c r="I19" s="264">
        <v>0</v>
      </c>
      <c r="J19" s="266"/>
      <c r="K19" s="264"/>
      <c r="L19" s="266"/>
      <c r="M19" s="264"/>
      <c r="N19" s="266"/>
      <c r="O19" s="264"/>
      <c r="P19" s="266"/>
      <c r="Q19" s="264"/>
      <c r="R19" s="266"/>
      <c r="S19" s="264"/>
      <c r="T19" s="266"/>
      <c r="U19" s="264"/>
      <c r="V19" s="266"/>
      <c r="W19" s="264"/>
      <c r="X19" s="266"/>
      <c r="Y19" s="264"/>
      <c r="Z19" s="266"/>
      <c r="AA19" s="264"/>
      <c r="AB19" s="266"/>
      <c r="AC19" s="264"/>
      <c r="AD19" s="266"/>
      <c r="AE19" s="264"/>
      <c r="AF19" s="266"/>
      <c r="AG19" s="264"/>
      <c r="AH19" s="266"/>
      <c r="AI19" s="264"/>
      <c r="AJ19" s="266"/>
      <c r="AK19" s="266"/>
      <c r="AL19" s="266"/>
      <c r="AM19" s="266"/>
      <c r="AN19" s="266"/>
      <c r="AO19" s="266"/>
      <c r="AP19" s="266"/>
      <c r="AQ19" s="266"/>
      <c r="AR19" s="266"/>
      <c r="AS19" s="266"/>
      <c r="AT19" s="266"/>
      <c r="AU19" s="266"/>
    </row>
    <row r="20" spans="1:47" s="290" customFormat="1" ht="14.25" customHeight="1">
      <c r="A20" s="267" t="s">
        <v>61</v>
      </c>
      <c r="B20" s="288" t="s">
        <v>274</v>
      </c>
      <c r="C20" s="268">
        <f>SUM(C21:C26)</f>
        <v>2</v>
      </c>
      <c r="D20" s="270">
        <f>'VIỆC-MẪU 1.THA-CĐ'!C19</f>
        <v>2</v>
      </c>
      <c r="E20" s="268">
        <f>E21+E22+E23+E24+E25+E26</f>
        <v>0</v>
      </c>
      <c r="F20" s="270">
        <f>'VIỆC-MẪU 1.THA-CĐ'!P19</f>
        <v>0</v>
      </c>
      <c r="G20" s="268">
        <f>G21+G22+G23+G24+G25+G26</f>
        <v>1</v>
      </c>
      <c r="H20" s="270">
        <f>'VIỆC-MẪU 1.THA-CĐ'!AC19</f>
        <v>1</v>
      </c>
      <c r="I20" s="268">
        <f>I21+I22+I23+I24+I25+I26</f>
        <v>0</v>
      </c>
      <c r="J20" s="270">
        <f>'VIỆC-MẪU 1.THA-CĐ'!AP19</f>
        <v>0</v>
      </c>
      <c r="K20" s="268">
        <f>K21+K22+K23+K24+K25+K26</f>
        <v>0</v>
      </c>
      <c r="L20" s="270">
        <f>'VIỆC-MẪU 1.THA-CĐ'!BC19</f>
        <v>0</v>
      </c>
      <c r="M20" s="268">
        <f>M21+M22+M23+M24+M25+M26</f>
        <v>0</v>
      </c>
      <c r="N20" s="270">
        <f>'VIỆC-MẪU 1.THA-CĐ'!BP19</f>
        <v>0</v>
      </c>
      <c r="O20" s="268">
        <f>O21+O22+O23+O24+O25+O26</f>
        <v>0</v>
      </c>
      <c r="P20" s="270">
        <f>'VIỆC-MẪU 1.THA-CĐ'!CC19</f>
        <v>0</v>
      </c>
      <c r="Q20" s="268">
        <f>Q21+Q22+Q23+Q24+Q25+Q26</f>
        <v>0</v>
      </c>
      <c r="R20" s="270">
        <f>'VIỆC-MẪU 1.THA-CĐ'!CP19</f>
        <v>0</v>
      </c>
      <c r="S20" s="268">
        <f>S21+S22+S23+S24+S25+S26</f>
        <v>1</v>
      </c>
      <c r="T20" s="270">
        <f>'VIỆC-MẪU 1.THA-CĐ'!DC19</f>
        <v>1</v>
      </c>
      <c r="U20" s="268">
        <f>U21+U22+U23+U24+U25+U26</f>
        <v>0</v>
      </c>
      <c r="V20" s="270">
        <f>'VIỆC-MẪU 1.THA-CĐ'!DP19</f>
        <v>0</v>
      </c>
      <c r="W20" s="268">
        <f>W21+W22+W23+W24+W25+W26</f>
        <v>0</v>
      </c>
      <c r="X20" s="270">
        <f>'VIỆC-MẪU 1.THA-CĐ'!EC19</f>
        <v>0</v>
      </c>
      <c r="Y20" s="268">
        <f>Y21+Y22+Y23+Y24+Y25+Y26</f>
        <v>0</v>
      </c>
      <c r="Z20" s="270">
        <f>'VIỆC-MẪU 1.THA-CĐ'!EP19</f>
        <v>0</v>
      </c>
      <c r="AA20" s="268">
        <f>AA21+AA22+AA23+AA24+AA25+AA26</f>
        <v>0</v>
      </c>
      <c r="AB20" s="270">
        <f>'VIỆC-MẪU 1.THA-CĐ'!FC19</f>
        <v>0</v>
      </c>
      <c r="AC20" s="268">
        <f>AC21+AC22+AC23+AC24+AC25+AC26</f>
        <v>0</v>
      </c>
      <c r="AD20" s="270">
        <f>'VIỆC-MẪU 1.THA-CĐ'!FP19</f>
        <v>0</v>
      </c>
      <c r="AE20" s="268">
        <f>AE21+AE22+AE23+AE24+AE25+AE26</f>
        <v>0</v>
      </c>
      <c r="AF20" s="270">
        <f>'VIỆC-MẪU 1.THA-CĐ'!GC19</f>
        <v>0</v>
      </c>
      <c r="AG20" s="268">
        <f>AG21+AG22+AG23+AG24+AG25+AG26</f>
        <v>0</v>
      </c>
      <c r="AH20" s="270">
        <f>'VIỆC-MẪU 1.THA-CĐ'!GP19</f>
        <v>0</v>
      </c>
      <c r="AI20" s="268">
        <f>AI21+AI22+AI23+AI24+AI25+AI26</f>
        <v>0</v>
      </c>
      <c r="AJ20" s="270">
        <f>'VIỆC-MẪU 1.THA-CĐ'!HC19</f>
        <v>0</v>
      </c>
      <c r="AK20" s="270"/>
      <c r="AL20" s="270"/>
      <c r="AM20" s="270"/>
      <c r="AN20" s="270"/>
      <c r="AO20" s="270"/>
      <c r="AP20" s="270"/>
      <c r="AQ20" s="270"/>
      <c r="AR20" s="270"/>
      <c r="AS20" s="270"/>
      <c r="AT20" s="270"/>
      <c r="AU20" s="270"/>
    </row>
    <row r="21" spans="1:47" s="105" customFormat="1" ht="14.25" customHeight="1">
      <c r="A21" s="263" t="s">
        <v>134</v>
      </c>
      <c r="B21" s="276" t="s">
        <v>135</v>
      </c>
      <c r="C21" s="264">
        <f aca="true" t="shared" si="1" ref="C21:C26">E21+G21+I21+K21+M21+O21+Q21+S21+U21+W21+Y21+AA21+AC21+AE21+AG21+AI21</f>
        <v>0</v>
      </c>
      <c r="D21" s="273">
        <f>IF(D20-C20=0,"","Kiểm tra")</f>
      </c>
      <c r="E21" s="264"/>
      <c r="F21" s="266">
        <f>IF(F20-E20=0,"","Kiểm tra")</f>
      </c>
      <c r="G21" s="264"/>
      <c r="H21" s="266">
        <f>IF(H20-G20=0,"","Kiểm tra")</f>
      </c>
      <c r="I21" s="264"/>
      <c r="J21" s="266">
        <f>IF(J20-I20=0,"","Kiểm tra")</f>
      </c>
      <c r="K21" s="264"/>
      <c r="L21" s="266">
        <f>IF(L20-K20=0,"","Kiểm tra")</f>
      </c>
      <c r="M21" s="264"/>
      <c r="N21" s="266">
        <f>IF(N20-M20=0,"","Kiểm tra")</f>
      </c>
      <c r="O21" s="264"/>
      <c r="P21" s="266">
        <f>IF(P20-O20=0,"","Kiểm tra")</f>
      </c>
      <c r="Q21" s="264"/>
      <c r="R21" s="266">
        <f>IF(R20-Q20=0,"","Kiểm tra")</f>
      </c>
      <c r="S21" s="264"/>
      <c r="T21" s="266">
        <f>IF(T20-S20=0,"","Kiểm tra")</f>
      </c>
      <c r="U21" s="264"/>
      <c r="V21" s="266">
        <f>IF(V20-U20=0,"","Kiểm tra")</f>
      </c>
      <c r="W21" s="264"/>
      <c r="X21" s="266">
        <f>IF(X20-W20=0,"","Kiểm tra")</f>
      </c>
      <c r="Y21" s="264"/>
      <c r="Z21" s="266">
        <f>IF(Z20-Y20=0,"","Kiểm tra")</f>
      </c>
      <c r="AA21" s="264"/>
      <c r="AB21" s="266">
        <f>IF(AB20-AA20=0,"","Kiểm tra")</f>
      </c>
      <c r="AC21" s="264"/>
      <c r="AD21" s="266">
        <f>IF(AD20-AC20=0,"","Kiểm tra")</f>
      </c>
      <c r="AE21" s="264"/>
      <c r="AF21" s="266">
        <f>IF(AF20-AE20=0,"","Kiểm tra")</f>
      </c>
      <c r="AG21" s="264"/>
      <c r="AH21" s="266">
        <f>IF(AH20-AG20=0,"","Kiểm tra")</f>
      </c>
      <c r="AI21" s="264"/>
      <c r="AJ21" s="266">
        <f>IF(AJ20-AI20=0,"","Kiểm tra")</f>
      </c>
      <c r="AK21" s="266"/>
      <c r="AL21" s="266"/>
      <c r="AM21" s="266"/>
      <c r="AN21" s="266"/>
      <c r="AO21" s="266"/>
      <c r="AP21" s="266"/>
      <c r="AQ21" s="266"/>
      <c r="AR21" s="266"/>
      <c r="AS21" s="266"/>
      <c r="AT21" s="266"/>
      <c r="AU21" s="266"/>
    </row>
    <row r="22" spans="1:47" s="105" customFormat="1" ht="14.25" customHeight="1">
      <c r="A22" s="263" t="s">
        <v>136</v>
      </c>
      <c r="B22" s="276" t="s">
        <v>137</v>
      </c>
      <c r="C22" s="264">
        <f t="shared" si="1"/>
        <v>0</v>
      </c>
      <c r="D22" s="273"/>
      <c r="E22" s="264">
        <v>0</v>
      </c>
      <c r="F22" s="266"/>
      <c r="G22" s="264"/>
      <c r="H22" s="266"/>
      <c r="I22" s="264"/>
      <c r="J22" s="266"/>
      <c r="K22" s="264"/>
      <c r="L22" s="266"/>
      <c r="M22" s="264"/>
      <c r="N22" s="266"/>
      <c r="O22" s="264"/>
      <c r="P22" s="266"/>
      <c r="Q22" s="264"/>
      <c r="R22" s="266"/>
      <c r="S22" s="264"/>
      <c r="T22" s="266"/>
      <c r="U22" s="264"/>
      <c r="V22" s="266"/>
      <c r="W22" s="264"/>
      <c r="X22" s="266"/>
      <c r="Y22" s="264"/>
      <c r="Z22" s="266"/>
      <c r="AA22" s="264"/>
      <c r="AB22" s="266"/>
      <c r="AC22" s="264"/>
      <c r="AD22" s="266"/>
      <c r="AE22" s="264"/>
      <c r="AF22" s="266"/>
      <c r="AG22" s="264"/>
      <c r="AH22" s="266"/>
      <c r="AI22" s="264"/>
      <c r="AJ22" s="266"/>
      <c r="AK22" s="266"/>
      <c r="AL22" s="266"/>
      <c r="AM22" s="266"/>
      <c r="AN22" s="266"/>
      <c r="AO22" s="266"/>
      <c r="AP22" s="266"/>
      <c r="AQ22" s="266"/>
      <c r="AR22" s="266"/>
      <c r="AS22" s="266"/>
      <c r="AT22" s="266"/>
      <c r="AU22" s="266"/>
    </row>
    <row r="23" spans="1:47" s="105" customFormat="1" ht="14.25" customHeight="1">
      <c r="A23" s="263" t="s">
        <v>138</v>
      </c>
      <c r="B23" s="276" t="s">
        <v>139</v>
      </c>
      <c r="C23" s="264">
        <f t="shared" si="1"/>
        <v>2</v>
      </c>
      <c r="D23" s="273"/>
      <c r="E23" s="264">
        <v>0</v>
      </c>
      <c r="F23" s="266"/>
      <c r="G23" s="264">
        <v>1</v>
      </c>
      <c r="H23" s="266"/>
      <c r="I23" s="264"/>
      <c r="J23" s="266"/>
      <c r="K23" s="264"/>
      <c r="L23" s="266"/>
      <c r="M23" s="264"/>
      <c r="N23" s="266"/>
      <c r="O23" s="264"/>
      <c r="P23" s="266"/>
      <c r="Q23" s="264"/>
      <c r="R23" s="266"/>
      <c r="S23" s="264">
        <v>1</v>
      </c>
      <c r="T23" s="266"/>
      <c r="U23" s="264">
        <v>0</v>
      </c>
      <c r="V23" s="266"/>
      <c r="W23" s="264"/>
      <c r="X23" s="266"/>
      <c r="Y23" s="264"/>
      <c r="Z23" s="266"/>
      <c r="AA23" s="264"/>
      <c r="AB23" s="266"/>
      <c r="AC23" s="264"/>
      <c r="AD23" s="266"/>
      <c r="AE23" s="264"/>
      <c r="AF23" s="266"/>
      <c r="AG23" s="264"/>
      <c r="AH23" s="266"/>
      <c r="AI23" s="264"/>
      <c r="AJ23" s="266"/>
      <c r="AK23" s="266"/>
      <c r="AL23" s="266"/>
      <c r="AM23" s="266"/>
      <c r="AN23" s="266"/>
      <c r="AO23" s="266"/>
      <c r="AP23" s="266"/>
      <c r="AQ23" s="266"/>
      <c r="AR23" s="266"/>
      <c r="AS23" s="266"/>
      <c r="AT23" s="266"/>
      <c r="AU23" s="266"/>
    </row>
    <row r="24" spans="1:47" s="105" customFormat="1" ht="14.25" customHeight="1">
      <c r="A24" s="263" t="s">
        <v>140</v>
      </c>
      <c r="B24" s="276" t="s">
        <v>123</v>
      </c>
      <c r="C24" s="264">
        <f t="shared" si="1"/>
        <v>0</v>
      </c>
      <c r="D24" s="273"/>
      <c r="E24" s="264"/>
      <c r="F24" s="266"/>
      <c r="G24" s="264"/>
      <c r="H24" s="266"/>
      <c r="I24" s="264"/>
      <c r="J24" s="266"/>
      <c r="K24" s="264"/>
      <c r="L24" s="266"/>
      <c r="M24" s="264"/>
      <c r="N24" s="266"/>
      <c r="O24" s="264"/>
      <c r="P24" s="266"/>
      <c r="Q24" s="264"/>
      <c r="R24" s="266"/>
      <c r="S24" s="264"/>
      <c r="T24" s="266"/>
      <c r="U24" s="264"/>
      <c r="V24" s="266"/>
      <c r="W24" s="264"/>
      <c r="X24" s="266"/>
      <c r="Y24" s="264"/>
      <c r="Z24" s="266"/>
      <c r="AA24" s="264"/>
      <c r="AB24" s="266"/>
      <c r="AC24" s="264"/>
      <c r="AD24" s="266"/>
      <c r="AE24" s="264"/>
      <c r="AF24" s="266"/>
      <c r="AG24" s="264"/>
      <c r="AH24" s="266"/>
      <c r="AI24" s="264"/>
      <c r="AJ24" s="266"/>
      <c r="AK24" s="266"/>
      <c r="AL24" s="266"/>
      <c r="AM24" s="266"/>
      <c r="AN24" s="266"/>
      <c r="AO24" s="266"/>
      <c r="AP24" s="266"/>
      <c r="AQ24" s="266"/>
      <c r="AR24" s="266"/>
      <c r="AS24" s="266"/>
      <c r="AT24" s="266"/>
      <c r="AU24" s="266"/>
    </row>
    <row r="25" spans="1:47" s="105" customFormat="1" ht="14.25" customHeight="1">
      <c r="A25" s="263" t="s">
        <v>141</v>
      </c>
      <c r="B25" s="276" t="s">
        <v>124</v>
      </c>
      <c r="C25" s="264">
        <f t="shared" si="1"/>
        <v>0</v>
      </c>
      <c r="D25" s="273"/>
      <c r="E25" s="264"/>
      <c r="F25" s="266"/>
      <c r="G25" s="264"/>
      <c r="H25" s="266"/>
      <c r="I25" s="264">
        <v>0</v>
      </c>
      <c r="J25" s="266"/>
      <c r="K25" s="264"/>
      <c r="L25" s="266"/>
      <c r="M25" s="264"/>
      <c r="N25" s="266"/>
      <c r="O25" s="264"/>
      <c r="P25" s="266"/>
      <c r="Q25" s="264"/>
      <c r="R25" s="266"/>
      <c r="S25" s="264"/>
      <c r="T25" s="266"/>
      <c r="U25" s="264"/>
      <c r="V25" s="266"/>
      <c r="W25" s="264"/>
      <c r="X25" s="266"/>
      <c r="Y25" s="264"/>
      <c r="Z25" s="266"/>
      <c r="AA25" s="264"/>
      <c r="AB25" s="266"/>
      <c r="AC25" s="264"/>
      <c r="AD25" s="266"/>
      <c r="AE25" s="264"/>
      <c r="AF25" s="266"/>
      <c r="AG25" s="264"/>
      <c r="AH25" s="266"/>
      <c r="AI25" s="264"/>
      <c r="AJ25" s="266"/>
      <c r="AK25" s="266"/>
      <c r="AL25" s="266"/>
      <c r="AM25" s="266"/>
      <c r="AN25" s="266"/>
      <c r="AO25" s="266"/>
      <c r="AP25" s="266"/>
      <c r="AQ25" s="266"/>
      <c r="AR25" s="266"/>
      <c r="AS25" s="266"/>
      <c r="AT25" s="266"/>
      <c r="AU25" s="266"/>
    </row>
    <row r="26" spans="1:47" s="105" customFormat="1" ht="14.25" customHeight="1">
      <c r="A26" s="263" t="s">
        <v>142</v>
      </c>
      <c r="B26" s="276" t="s">
        <v>143</v>
      </c>
      <c r="C26" s="264">
        <f t="shared" si="1"/>
        <v>0</v>
      </c>
      <c r="D26" s="273"/>
      <c r="E26" s="264"/>
      <c r="F26" s="266"/>
      <c r="G26" s="264"/>
      <c r="H26" s="266"/>
      <c r="I26" s="264"/>
      <c r="J26" s="266"/>
      <c r="K26" s="264"/>
      <c r="L26" s="266"/>
      <c r="M26" s="264"/>
      <c r="N26" s="266"/>
      <c r="O26" s="264"/>
      <c r="P26" s="266"/>
      <c r="Q26" s="264"/>
      <c r="R26" s="266"/>
      <c r="S26" s="264"/>
      <c r="T26" s="266"/>
      <c r="U26" s="264"/>
      <c r="V26" s="266"/>
      <c r="W26" s="264"/>
      <c r="X26" s="266"/>
      <c r="Y26" s="264"/>
      <c r="Z26" s="266"/>
      <c r="AA26" s="264"/>
      <c r="AB26" s="266"/>
      <c r="AC26" s="264"/>
      <c r="AD26" s="266"/>
      <c r="AE26" s="264"/>
      <c r="AF26" s="266"/>
      <c r="AG26" s="264"/>
      <c r="AH26" s="266"/>
      <c r="AI26" s="264"/>
      <c r="AJ26" s="266"/>
      <c r="AK26" s="266"/>
      <c r="AL26" s="266"/>
      <c r="AM26" s="266"/>
      <c r="AN26" s="266"/>
      <c r="AO26" s="266"/>
      <c r="AP26" s="266"/>
      <c r="AQ26" s="266"/>
      <c r="AR26" s="266"/>
      <c r="AS26" s="266"/>
      <c r="AT26" s="266"/>
      <c r="AU26" s="266"/>
    </row>
    <row r="27" spans="1:47" s="290" customFormat="1" ht="14.25" customHeight="1">
      <c r="A27" s="267" t="s">
        <v>62</v>
      </c>
      <c r="B27" s="288" t="s">
        <v>285</v>
      </c>
      <c r="C27" s="268">
        <f>C28+C29+C30</f>
        <v>52</v>
      </c>
      <c r="D27" s="270">
        <f>'VIỆC-MẪU 1.THA-CĐ'!C25</f>
        <v>52</v>
      </c>
      <c r="E27" s="268">
        <f>E28+E29+E30</f>
        <v>0</v>
      </c>
      <c r="F27" s="270">
        <f>'VIỆC-MẪU 1.THA-CĐ'!P25</f>
        <v>0</v>
      </c>
      <c r="G27" s="268">
        <f>G28+G29+G30</f>
        <v>34</v>
      </c>
      <c r="H27" s="270">
        <f>'VIỆC-MẪU 1.THA-CĐ'!AC25</f>
        <v>34</v>
      </c>
      <c r="I27" s="268">
        <f>I28+I29+I30</f>
        <v>1</v>
      </c>
      <c r="J27" s="270">
        <f>'VIỆC-MẪU 1.THA-CĐ'!AP25</f>
        <v>1</v>
      </c>
      <c r="K27" s="268">
        <f>K28+K29+K30</f>
        <v>0</v>
      </c>
      <c r="L27" s="270">
        <f>'VIỆC-MẪU 1.THA-CĐ'!BC25</f>
        <v>0</v>
      </c>
      <c r="M27" s="268">
        <f>M28+M29+M30</f>
        <v>3</v>
      </c>
      <c r="N27" s="270">
        <f>'VIỆC-MẪU 1.THA-CĐ'!BP25</f>
        <v>3</v>
      </c>
      <c r="O27" s="268">
        <f>O28+O29+O30</f>
        <v>0</v>
      </c>
      <c r="P27" s="270">
        <f>'VIỆC-MẪU 1.THA-CĐ'!CC25</f>
        <v>0</v>
      </c>
      <c r="Q27" s="268">
        <f>Q28+Q29+Q30</f>
        <v>0</v>
      </c>
      <c r="R27" s="270">
        <f>'VIỆC-MẪU 1.THA-CĐ'!CP25</f>
        <v>0</v>
      </c>
      <c r="S27" s="268">
        <f>S28+S29+S30</f>
        <v>0</v>
      </c>
      <c r="T27" s="270">
        <f>'VIỆC-MẪU 1.THA-CĐ'!DC25</f>
        <v>0</v>
      </c>
      <c r="U27" s="268">
        <f>U28+U29+U30</f>
        <v>6</v>
      </c>
      <c r="V27" s="270">
        <f>'VIỆC-MẪU 1.THA-CĐ'!DP25</f>
        <v>6</v>
      </c>
      <c r="W27" s="268">
        <f>W28+W29+W30</f>
        <v>8</v>
      </c>
      <c r="X27" s="270">
        <f>'VIỆC-MẪU 1.THA-CĐ'!EC25</f>
        <v>8</v>
      </c>
      <c r="Y27" s="268">
        <f>Y28+Y29+Y30</f>
        <v>0</v>
      </c>
      <c r="Z27" s="270">
        <f>'VIỆC-MẪU 1.THA-CĐ'!EP25</f>
        <v>0</v>
      </c>
      <c r="AA27" s="268">
        <f>AA28+AA29+AA30</f>
        <v>0</v>
      </c>
      <c r="AB27" s="270">
        <f>'VIỆC-MẪU 1.THA-CĐ'!FC25</f>
        <v>0</v>
      </c>
      <c r="AC27" s="268">
        <f>AC28+AC29+AC30</f>
        <v>0</v>
      </c>
      <c r="AD27" s="270">
        <f>'VIỆC-MẪU 1.THA-CĐ'!FP25</f>
        <v>0</v>
      </c>
      <c r="AE27" s="268">
        <f>AE28+AE29+AE30</f>
        <v>0</v>
      </c>
      <c r="AF27" s="270">
        <f>'VIỆC-MẪU 1.THA-CĐ'!GC25</f>
        <v>0</v>
      </c>
      <c r="AG27" s="268">
        <f>AG28+AG29+AG30</f>
        <v>0</v>
      </c>
      <c r="AH27" s="270">
        <f>'VIỆC-MẪU 1.THA-CĐ'!GP25</f>
        <v>0</v>
      </c>
      <c r="AI27" s="268">
        <f>AI28+AI29+AI30</f>
        <v>0</v>
      </c>
      <c r="AJ27" s="270">
        <f>'VIỆC-MẪU 1.THA-CĐ'!HC25</f>
        <v>0</v>
      </c>
      <c r="AK27" s="270"/>
      <c r="AL27" s="270"/>
      <c r="AM27" s="270"/>
      <c r="AN27" s="270"/>
      <c r="AO27" s="270"/>
      <c r="AP27" s="270"/>
      <c r="AQ27" s="270"/>
      <c r="AR27" s="270"/>
      <c r="AS27" s="270"/>
      <c r="AT27" s="270"/>
      <c r="AU27" s="270"/>
    </row>
    <row r="28" spans="1:47" s="105" customFormat="1" ht="14.25" customHeight="1">
      <c r="A28" s="263" t="s">
        <v>144</v>
      </c>
      <c r="B28" s="276" t="s">
        <v>135</v>
      </c>
      <c r="C28" s="264">
        <f>E28+G28+I28+K28+M28+O28+Q28+S28+U28+W28+Y28+AA28+AC28+AE28+AG28+AI28</f>
        <v>50</v>
      </c>
      <c r="D28" s="273">
        <f>IF(D27-C27=0,"","Kiểm tra")</f>
      </c>
      <c r="E28" s="264"/>
      <c r="F28" s="266">
        <f>IF(F27-E27=0,"","Kiểm tra")</f>
      </c>
      <c r="G28" s="264">
        <v>34</v>
      </c>
      <c r="H28" s="266">
        <f>IF(H27-G27=0,"","Kiểm tra")</f>
      </c>
      <c r="I28" s="264">
        <v>1</v>
      </c>
      <c r="J28" s="266">
        <f>IF(J27-I27=0,"","Kiểm tra")</f>
      </c>
      <c r="K28" s="264"/>
      <c r="L28" s="266">
        <f>IF(L27-K27=0,"","Kiểm tra")</f>
      </c>
      <c r="M28" s="264">
        <v>3</v>
      </c>
      <c r="N28" s="266">
        <f>IF(N27-M27=0,"","Kiểm tra")</f>
      </c>
      <c r="O28" s="264">
        <v>0</v>
      </c>
      <c r="P28" s="266">
        <f>IF(P27-O27=0,"","Kiểm tra")</f>
      </c>
      <c r="Q28" s="264">
        <v>0</v>
      </c>
      <c r="R28" s="266">
        <f>IF(R27-Q27=0,"","Kiểm tra")</f>
      </c>
      <c r="S28" s="264">
        <v>0</v>
      </c>
      <c r="T28" s="266">
        <f>IF(T27-S27=0,"","Kiểm tra")</f>
      </c>
      <c r="U28" s="264">
        <v>6</v>
      </c>
      <c r="V28" s="266">
        <f>IF(V27-U27=0,"","Kiểm tra")</f>
      </c>
      <c r="W28" s="264">
        <v>6</v>
      </c>
      <c r="X28" s="266">
        <f>IF(X27-W27=0,"","Kiểm tra")</f>
      </c>
      <c r="Y28" s="264">
        <v>0</v>
      </c>
      <c r="Z28" s="266">
        <f>IF(Z27-Y27=0,"","Kiểm tra")</f>
      </c>
      <c r="AA28" s="264"/>
      <c r="AB28" s="266">
        <f>IF(AB27-AA27=0,"","Kiểm tra")</f>
      </c>
      <c r="AC28" s="264"/>
      <c r="AD28" s="266">
        <f>IF(AD27-AC27=0,"","Kiểm tra")</f>
      </c>
      <c r="AE28" s="264"/>
      <c r="AF28" s="266">
        <f>IF(AF27-AE27=0,"","Kiểm tra")</f>
      </c>
      <c r="AG28" s="264"/>
      <c r="AH28" s="266">
        <f>IF(AH27-AG27=0,"","Kiểm tra")</f>
      </c>
      <c r="AI28" s="264"/>
      <c r="AJ28" s="266">
        <f>IF(AJ27-AI27=0,"","Kiểm tra")</f>
      </c>
      <c r="AK28" s="266"/>
      <c r="AL28" s="266"/>
      <c r="AM28" s="266"/>
      <c r="AN28" s="266"/>
      <c r="AO28" s="266"/>
      <c r="AP28" s="266"/>
      <c r="AQ28" s="266"/>
      <c r="AR28" s="266"/>
      <c r="AS28" s="266"/>
      <c r="AT28" s="266"/>
      <c r="AU28" s="266"/>
    </row>
    <row r="29" spans="1:35" ht="14.25" customHeight="1">
      <c r="A29" s="263" t="s">
        <v>145</v>
      </c>
      <c r="B29" s="276" t="s">
        <v>137</v>
      </c>
      <c r="C29" s="264">
        <f>E29+G29+I29+K29+M29+O29+Q29+S29+U29+W29+Y29+AA29+AC29+AE29+AG29+AI29</f>
        <v>0</v>
      </c>
      <c r="E29" s="278"/>
      <c r="G29" s="278"/>
      <c r="I29" s="278">
        <v>0</v>
      </c>
      <c r="K29" s="278"/>
      <c r="M29" s="278"/>
      <c r="O29" s="278"/>
      <c r="Q29" s="278"/>
      <c r="S29" s="278">
        <v>0</v>
      </c>
      <c r="U29" s="278">
        <v>0</v>
      </c>
      <c r="W29" s="278"/>
      <c r="Y29" s="278"/>
      <c r="AA29" s="278"/>
      <c r="AC29" s="278"/>
      <c r="AE29" s="278"/>
      <c r="AG29" s="278"/>
      <c r="AI29" s="278"/>
    </row>
    <row r="30" spans="1:47" s="105" customFormat="1" ht="14.25" customHeight="1">
      <c r="A30" s="263" t="s">
        <v>146</v>
      </c>
      <c r="B30" s="276" t="s">
        <v>147</v>
      </c>
      <c r="C30" s="264">
        <f>E30+G30+I30+K30+M30+O30+Q30+S30+U30+W30+Y30+AA30+AC30+AE30+AG30+AI30</f>
        <v>2</v>
      </c>
      <c r="D30" s="273"/>
      <c r="E30" s="264"/>
      <c r="F30" s="266"/>
      <c r="G30" s="264"/>
      <c r="H30" s="266"/>
      <c r="I30" s="264">
        <v>0</v>
      </c>
      <c r="J30" s="266"/>
      <c r="K30" s="264"/>
      <c r="L30" s="266"/>
      <c r="M30" s="264"/>
      <c r="N30" s="266"/>
      <c r="O30" s="264">
        <v>0</v>
      </c>
      <c r="P30" s="266"/>
      <c r="Q30" s="264"/>
      <c r="R30" s="266"/>
      <c r="S30" s="264">
        <v>0</v>
      </c>
      <c r="T30" s="266"/>
      <c r="U30" s="264">
        <v>0</v>
      </c>
      <c r="V30" s="266"/>
      <c r="W30" s="264">
        <v>2</v>
      </c>
      <c r="X30" s="266"/>
      <c r="Y30" s="264">
        <v>0</v>
      </c>
      <c r="Z30" s="266"/>
      <c r="AA30" s="264"/>
      <c r="AB30" s="266"/>
      <c r="AC30" s="264"/>
      <c r="AD30" s="266"/>
      <c r="AE30" s="264"/>
      <c r="AF30" s="266"/>
      <c r="AG30" s="264"/>
      <c r="AH30" s="266"/>
      <c r="AI30" s="264"/>
      <c r="AJ30" s="266"/>
      <c r="AK30" s="266"/>
      <c r="AL30" s="266"/>
      <c r="AM30" s="266"/>
      <c r="AN30" s="266"/>
      <c r="AO30" s="266"/>
      <c r="AP30" s="266"/>
      <c r="AQ30" s="266"/>
      <c r="AR30" s="266"/>
      <c r="AS30" s="266"/>
      <c r="AT30" s="266"/>
      <c r="AU30" s="266"/>
    </row>
    <row r="31" spans="1:47" s="141" customFormat="1" ht="29.25" customHeight="1">
      <c r="A31" s="279"/>
      <c r="B31" s="157" t="str">
        <f>'Khai báo'!C7</f>
        <v>Long An, ngày  29  tháng  06  năm 2018</v>
      </c>
      <c r="C31" s="212" t="str">
        <f>'Khai báo'!C7</f>
        <v>Long An, ngày  29  tháng  06  năm 2018</v>
      </c>
      <c r="D31" s="280"/>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row>
    <row r="32" spans="1:3" ht="15.75" customHeight="1">
      <c r="A32" s="281"/>
      <c r="B32" s="100" t="s">
        <v>148</v>
      </c>
      <c r="C32" s="101" t="str">
        <f>'Khai báo'!C8</f>
        <v>CỤC TRƯỞNG</v>
      </c>
    </row>
    <row r="33" spans="2:47" s="141" customFormat="1" ht="16.5">
      <c r="B33" s="282"/>
      <c r="C33" s="211"/>
      <c r="D33" s="280"/>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row>
    <row r="34" spans="2:3" ht="15.75" customHeight="1">
      <c r="B34" s="104"/>
      <c r="C34" s="266"/>
    </row>
    <row r="35" spans="2:3" ht="15.75" customHeight="1">
      <c r="B35" s="104"/>
      <c r="C35" s="266"/>
    </row>
    <row r="36" spans="2:3" ht="15.75" customHeight="1">
      <c r="B36" s="104"/>
      <c r="C36" s="266"/>
    </row>
    <row r="37" spans="2:47" s="97" customFormat="1" ht="15.75" customHeight="1">
      <c r="B37" s="747" t="s">
        <v>367</v>
      </c>
      <c r="C37" s="158" t="s">
        <v>334</v>
      </c>
      <c r="D37" s="27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row>
    <row r="38" spans="1:3" ht="15.75" hidden="1">
      <c r="A38" s="108" t="s">
        <v>32</v>
      </c>
      <c r="B38" s="109"/>
      <c r="C38" s="266"/>
    </row>
    <row r="39" ht="15.75" hidden="1">
      <c r="B39" s="275" t="s">
        <v>34</v>
      </c>
    </row>
    <row r="40" spans="2:3" ht="15.75" hidden="1">
      <c r="B40" s="284" t="s">
        <v>52</v>
      </c>
      <c r="C40" s="285"/>
    </row>
    <row r="41" spans="2:3" ht="15.75" hidden="1">
      <c r="B41" s="284" t="s">
        <v>49</v>
      </c>
      <c r="C41" s="285"/>
    </row>
    <row r="42" ht="15.75" hidden="1">
      <c r="B42" s="286" t="s">
        <v>53</v>
      </c>
    </row>
    <row r="43" ht="15.75">
      <c r="B43" s="287"/>
    </row>
  </sheetData>
  <sheetProtection/>
  <mergeCells count="3">
    <mergeCell ref="A3:B3"/>
    <mergeCell ref="A1:C1"/>
    <mergeCell ref="A2:B2"/>
  </mergeCells>
  <printOptions/>
  <pageMargins left="0.5" right="0.25" top="0.2" bottom="0" header="0.2" footer="0.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IE64"/>
  <sheetViews>
    <sheetView zoomScalePageLayoutView="0" workbookViewId="0" topLeftCell="B4">
      <pane xSplit="1" ySplit="6" topLeftCell="C17" activePane="bottomRight" state="frozen"/>
      <selection pane="topLeft" activeCell="B4" sqref="B4"/>
      <selection pane="topRight" activeCell="C4" sqref="C4"/>
      <selection pane="bottomLeft" activeCell="B10" sqref="B10"/>
      <selection pane="bottomRight" activeCell="F18" sqref="F18:O25"/>
    </sheetView>
  </sheetViews>
  <sheetFormatPr defaultColWidth="9.00390625" defaultRowHeight="15.75"/>
  <cols>
    <col min="1" max="1" width="4.125" style="275" customWidth="1"/>
    <col min="2" max="2" width="22.625" style="275" customWidth="1"/>
    <col min="3" max="3" width="8.50390625" style="275" customWidth="1"/>
    <col min="4" max="4" width="9.125" style="275" customWidth="1"/>
    <col min="5" max="5" width="8.375" style="275" customWidth="1"/>
    <col min="6" max="14" width="7.375" style="275" customWidth="1"/>
    <col min="15" max="15" width="15.25390625" style="275" customWidth="1"/>
    <col min="16" max="16384" width="9.00390625" style="275" customWidth="1"/>
  </cols>
  <sheetData>
    <row r="1" spans="1:15" ht="21" customHeight="1">
      <c r="A1" s="980" t="s">
        <v>19</v>
      </c>
      <c r="B1" s="980"/>
      <c r="C1" s="292"/>
      <c r="D1" s="956" t="s">
        <v>69</v>
      </c>
      <c r="E1" s="956"/>
      <c r="F1" s="956"/>
      <c r="G1" s="956"/>
      <c r="H1" s="956"/>
      <c r="I1" s="956"/>
      <c r="J1" s="956"/>
      <c r="K1" s="956"/>
      <c r="L1" s="291"/>
      <c r="M1" s="293" t="s">
        <v>290</v>
      </c>
      <c r="N1" s="293"/>
      <c r="O1" s="293"/>
    </row>
    <row r="2" spans="1:17" s="295" customFormat="1" ht="16.5" customHeight="1">
      <c r="A2" s="293" t="s">
        <v>269</v>
      </c>
      <c r="B2" s="293"/>
      <c r="C2" s="293"/>
      <c r="D2" s="956" t="s">
        <v>150</v>
      </c>
      <c r="E2" s="956"/>
      <c r="F2" s="956"/>
      <c r="G2" s="956"/>
      <c r="H2" s="956"/>
      <c r="I2" s="956"/>
      <c r="J2" s="956"/>
      <c r="K2" s="956"/>
      <c r="L2" s="109"/>
      <c r="M2" s="981" t="str">
        <f>'Khai báo'!C4</f>
        <v>Cục THADS tỉnh Long An - 01ĐV.</v>
      </c>
      <c r="N2" s="981"/>
      <c r="O2" s="981"/>
      <c r="P2" s="275"/>
      <c r="Q2" s="107"/>
    </row>
    <row r="3" spans="1:17" ht="16.5" customHeight="1">
      <c r="A3" s="296" t="s">
        <v>270</v>
      </c>
      <c r="B3" s="296"/>
      <c r="C3" s="296"/>
      <c r="D3" s="959" t="str">
        <f>'Khai báo'!C3</f>
        <v>09 Tháng / Năm 2018</v>
      </c>
      <c r="E3" s="959"/>
      <c r="F3" s="959"/>
      <c r="G3" s="959"/>
      <c r="H3" s="959"/>
      <c r="I3" s="959"/>
      <c r="J3" s="959"/>
      <c r="K3" s="959"/>
      <c r="L3" s="291"/>
      <c r="M3" s="293" t="s">
        <v>299</v>
      </c>
      <c r="N3" s="293"/>
      <c r="O3" s="293"/>
      <c r="Q3" s="281"/>
    </row>
    <row r="4" spans="1:227" s="295" customFormat="1" ht="16.5" customHeight="1">
      <c r="A4" s="291" t="s">
        <v>86</v>
      </c>
      <c r="B4" s="291"/>
      <c r="C4" s="100"/>
      <c r="D4" s="109"/>
      <c r="E4" s="109"/>
      <c r="F4" s="100"/>
      <c r="G4" s="162"/>
      <c r="H4" s="162"/>
      <c r="I4" s="162"/>
      <c r="J4" s="100"/>
      <c r="K4" s="109"/>
      <c r="L4" s="109"/>
      <c r="M4" s="294" t="str">
        <f>'Khai báo'!C5</f>
        <v>Tổng Cục Thi hành án dân sự.</v>
      </c>
      <c r="N4" s="293"/>
      <c r="O4" s="293"/>
      <c r="P4" s="275"/>
      <c r="Q4" s="107" t="s">
        <v>329</v>
      </c>
      <c r="AE4" s="100" t="s">
        <v>340</v>
      </c>
      <c r="AS4" s="100" t="s">
        <v>341</v>
      </c>
      <c r="BG4" s="100" t="s">
        <v>342</v>
      </c>
      <c r="BU4" s="100" t="s">
        <v>351</v>
      </c>
      <c r="CI4" s="100" t="s">
        <v>353</v>
      </c>
      <c r="CW4" s="100" t="s">
        <v>343</v>
      </c>
      <c r="DK4" s="100" t="s">
        <v>344</v>
      </c>
      <c r="DY4" s="100" t="s">
        <v>355</v>
      </c>
      <c r="EM4" s="100" t="s">
        <v>358</v>
      </c>
      <c r="FA4" s="100" t="s">
        <v>360</v>
      </c>
      <c r="FO4" s="100" t="s">
        <v>362</v>
      </c>
      <c r="GC4" s="100" t="s">
        <v>364</v>
      </c>
      <c r="GQ4" s="100" t="s">
        <v>315</v>
      </c>
      <c r="HE4" s="100" t="s">
        <v>313</v>
      </c>
      <c r="HS4" s="100" t="s">
        <v>314</v>
      </c>
    </row>
    <row r="5" spans="2:239" s="295" customFormat="1" ht="16.5" customHeight="1">
      <c r="B5" s="100"/>
      <c r="C5" s="597">
        <f>C11-C14-C15-C16</f>
        <v>0</v>
      </c>
      <c r="D5" s="597">
        <f aca="true" t="shared" si="0" ref="D5:L5">D11-D14-D15-D16</f>
        <v>0</v>
      </c>
      <c r="E5" s="597">
        <f t="shared" si="0"/>
        <v>0</v>
      </c>
      <c r="F5" s="597">
        <f t="shared" si="0"/>
        <v>0</v>
      </c>
      <c r="G5" s="597">
        <f t="shared" si="0"/>
        <v>0</v>
      </c>
      <c r="H5" s="597">
        <f t="shared" si="0"/>
        <v>0</v>
      </c>
      <c r="I5" s="597">
        <f t="shared" si="0"/>
        <v>0</v>
      </c>
      <c r="J5" s="597">
        <f t="shared" si="0"/>
        <v>0</v>
      </c>
      <c r="K5" s="597">
        <f t="shared" si="0"/>
        <v>0</v>
      </c>
      <c r="L5" s="597">
        <f t="shared" si="0"/>
        <v>0</v>
      </c>
      <c r="M5" s="166" t="s">
        <v>8</v>
      </c>
      <c r="Q5" s="596">
        <f>Q11-Q14-Q15-Q16</f>
        <v>0</v>
      </c>
      <c r="R5" s="596">
        <f aca="true" t="shared" si="1" ref="R5:CC5">R11-R14-R15-R16</f>
        <v>0</v>
      </c>
      <c r="S5" s="596">
        <f t="shared" si="1"/>
        <v>0</v>
      </c>
      <c r="T5" s="596">
        <f t="shared" si="1"/>
        <v>0</v>
      </c>
      <c r="U5" s="596">
        <f t="shared" si="1"/>
        <v>0</v>
      </c>
      <c r="V5" s="596">
        <f t="shared" si="1"/>
        <v>0</v>
      </c>
      <c r="W5" s="596">
        <f t="shared" si="1"/>
        <v>0</v>
      </c>
      <c r="X5" s="596">
        <f t="shared" si="1"/>
        <v>0</v>
      </c>
      <c r="Y5" s="596">
        <f t="shared" si="1"/>
        <v>0</v>
      </c>
      <c r="Z5" s="596">
        <f t="shared" si="1"/>
        <v>0</v>
      </c>
      <c r="AA5" s="596">
        <f t="shared" si="1"/>
        <v>0</v>
      </c>
      <c r="AB5" s="596">
        <f t="shared" si="1"/>
        <v>0</v>
      </c>
      <c r="AC5" s="596">
        <f t="shared" si="1"/>
        <v>0</v>
      </c>
      <c r="AD5" s="596">
        <f t="shared" si="1"/>
        <v>0</v>
      </c>
      <c r="AE5" s="596">
        <f t="shared" si="1"/>
        <v>0</v>
      </c>
      <c r="AF5" s="596">
        <f t="shared" si="1"/>
        <v>0</v>
      </c>
      <c r="AG5" s="596">
        <f t="shared" si="1"/>
        <v>0</v>
      </c>
      <c r="AH5" s="596">
        <f t="shared" si="1"/>
        <v>0</v>
      </c>
      <c r="AI5" s="596">
        <f t="shared" si="1"/>
        <v>0</v>
      </c>
      <c r="AJ5" s="596">
        <f t="shared" si="1"/>
        <v>0</v>
      </c>
      <c r="AK5" s="596">
        <f t="shared" si="1"/>
        <v>0</v>
      </c>
      <c r="AL5" s="596">
        <f t="shared" si="1"/>
        <v>0</v>
      </c>
      <c r="AM5" s="596">
        <f t="shared" si="1"/>
        <v>0</v>
      </c>
      <c r="AN5" s="596">
        <f t="shared" si="1"/>
        <v>0</v>
      </c>
      <c r="AO5" s="596">
        <f t="shared" si="1"/>
        <v>0</v>
      </c>
      <c r="AP5" s="596">
        <f t="shared" si="1"/>
        <v>0</v>
      </c>
      <c r="AQ5" s="596">
        <f t="shared" si="1"/>
        <v>0</v>
      </c>
      <c r="AR5" s="596">
        <f t="shared" si="1"/>
        <v>0</v>
      </c>
      <c r="AS5" s="596">
        <f t="shared" si="1"/>
        <v>0</v>
      </c>
      <c r="AT5" s="596">
        <f t="shared" si="1"/>
        <v>0</v>
      </c>
      <c r="AU5" s="596">
        <f t="shared" si="1"/>
        <v>0</v>
      </c>
      <c r="AV5" s="596">
        <f t="shared" si="1"/>
        <v>0</v>
      </c>
      <c r="AW5" s="596">
        <f t="shared" si="1"/>
        <v>0</v>
      </c>
      <c r="AX5" s="596">
        <f t="shared" si="1"/>
        <v>0</v>
      </c>
      <c r="AY5" s="596">
        <f t="shared" si="1"/>
        <v>0</v>
      </c>
      <c r="AZ5" s="596">
        <f t="shared" si="1"/>
        <v>0</v>
      </c>
      <c r="BA5" s="596">
        <f t="shared" si="1"/>
        <v>0</v>
      </c>
      <c r="BB5" s="596">
        <f t="shared" si="1"/>
        <v>0</v>
      </c>
      <c r="BC5" s="596">
        <f t="shared" si="1"/>
        <v>0</v>
      </c>
      <c r="BD5" s="596">
        <f t="shared" si="1"/>
        <v>0</v>
      </c>
      <c r="BE5" s="596">
        <f t="shared" si="1"/>
        <v>0</v>
      </c>
      <c r="BF5" s="596">
        <f t="shared" si="1"/>
        <v>0</v>
      </c>
      <c r="BG5" s="596">
        <f t="shared" si="1"/>
        <v>0</v>
      </c>
      <c r="BH5" s="596">
        <f t="shared" si="1"/>
        <v>0</v>
      </c>
      <c r="BI5" s="596">
        <f t="shared" si="1"/>
        <v>0</v>
      </c>
      <c r="BJ5" s="596">
        <f t="shared" si="1"/>
        <v>0</v>
      </c>
      <c r="BK5" s="596">
        <f t="shared" si="1"/>
        <v>0</v>
      </c>
      <c r="BL5" s="596">
        <f t="shared" si="1"/>
        <v>0</v>
      </c>
      <c r="BM5" s="596">
        <f t="shared" si="1"/>
        <v>0</v>
      </c>
      <c r="BN5" s="596">
        <f t="shared" si="1"/>
        <v>0</v>
      </c>
      <c r="BO5" s="596">
        <f t="shared" si="1"/>
        <v>0</v>
      </c>
      <c r="BP5" s="596">
        <f t="shared" si="1"/>
        <v>0</v>
      </c>
      <c r="BQ5" s="596">
        <f t="shared" si="1"/>
        <v>0</v>
      </c>
      <c r="BR5" s="596">
        <f t="shared" si="1"/>
        <v>0</v>
      </c>
      <c r="BS5" s="596">
        <f t="shared" si="1"/>
        <v>0</v>
      </c>
      <c r="BT5" s="596">
        <f t="shared" si="1"/>
        <v>0</v>
      </c>
      <c r="BU5" s="596">
        <f t="shared" si="1"/>
        <v>0</v>
      </c>
      <c r="BV5" s="596">
        <f t="shared" si="1"/>
        <v>0</v>
      </c>
      <c r="BW5" s="596">
        <f t="shared" si="1"/>
        <v>0</v>
      </c>
      <c r="BX5" s="596">
        <f t="shared" si="1"/>
        <v>0</v>
      </c>
      <c r="BY5" s="596">
        <f t="shared" si="1"/>
        <v>0</v>
      </c>
      <c r="BZ5" s="596">
        <f t="shared" si="1"/>
        <v>0</v>
      </c>
      <c r="CA5" s="596">
        <f t="shared" si="1"/>
        <v>0</v>
      </c>
      <c r="CB5" s="596">
        <f t="shared" si="1"/>
        <v>0</v>
      </c>
      <c r="CC5" s="596">
        <f t="shared" si="1"/>
        <v>0</v>
      </c>
      <c r="CD5" s="596">
        <f aca="true" t="shared" si="2" ref="CD5:EO5">CD11-CD14-CD15-CD16</f>
        <v>0</v>
      </c>
      <c r="CE5" s="596">
        <f t="shared" si="2"/>
        <v>0</v>
      </c>
      <c r="CF5" s="596">
        <f t="shared" si="2"/>
        <v>0</v>
      </c>
      <c r="CG5" s="596">
        <f t="shared" si="2"/>
        <v>0</v>
      </c>
      <c r="CH5" s="596">
        <f t="shared" si="2"/>
        <v>0</v>
      </c>
      <c r="CI5" s="596">
        <f t="shared" si="2"/>
        <v>0</v>
      </c>
      <c r="CJ5" s="596">
        <f t="shared" si="2"/>
        <v>0</v>
      </c>
      <c r="CK5" s="596">
        <f t="shared" si="2"/>
        <v>0</v>
      </c>
      <c r="CL5" s="596">
        <f t="shared" si="2"/>
        <v>0</v>
      </c>
      <c r="CM5" s="596">
        <f t="shared" si="2"/>
        <v>0</v>
      </c>
      <c r="CN5" s="596">
        <f t="shared" si="2"/>
        <v>0</v>
      </c>
      <c r="CO5" s="596">
        <f t="shared" si="2"/>
        <v>0</v>
      </c>
      <c r="CP5" s="596">
        <f t="shared" si="2"/>
        <v>0</v>
      </c>
      <c r="CQ5" s="596">
        <f t="shared" si="2"/>
        <v>0</v>
      </c>
      <c r="CR5" s="596">
        <f t="shared" si="2"/>
        <v>0</v>
      </c>
      <c r="CS5" s="596">
        <f t="shared" si="2"/>
        <v>0</v>
      </c>
      <c r="CT5" s="596">
        <f t="shared" si="2"/>
        <v>0</v>
      </c>
      <c r="CU5" s="596">
        <f t="shared" si="2"/>
        <v>0</v>
      </c>
      <c r="CV5" s="596">
        <f t="shared" si="2"/>
        <v>0</v>
      </c>
      <c r="CW5" s="596">
        <f t="shared" si="2"/>
        <v>0</v>
      </c>
      <c r="CX5" s="596">
        <f t="shared" si="2"/>
        <v>0</v>
      </c>
      <c r="CY5" s="596">
        <f t="shared" si="2"/>
        <v>0</v>
      </c>
      <c r="CZ5" s="596">
        <f t="shared" si="2"/>
        <v>0</v>
      </c>
      <c r="DA5" s="596">
        <f t="shared" si="2"/>
        <v>0</v>
      </c>
      <c r="DB5" s="596">
        <f t="shared" si="2"/>
        <v>0</v>
      </c>
      <c r="DC5" s="596">
        <f t="shared" si="2"/>
        <v>0</v>
      </c>
      <c r="DD5" s="596">
        <f t="shared" si="2"/>
        <v>0</v>
      </c>
      <c r="DE5" s="596">
        <f t="shared" si="2"/>
        <v>0</v>
      </c>
      <c r="DF5" s="596">
        <f t="shared" si="2"/>
        <v>0</v>
      </c>
      <c r="DG5" s="596">
        <f t="shared" si="2"/>
        <v>0</v>
      </c>
      <c r="DH5" s="596">
        <f t="shared" si="2"/>
        <v>0</v>
      </c>
      <c r="DI5" s="596">
        <f t="shared" si="2"/>
        <v>0</v>
      </c>
      <c r="DJ5" s="596">
        <f t="shared" si="2"/>
        <v>0</v>
      </c>
      <c r="DK5" s="596">
        <f t="shared" si="2"/>
        <v>0</v>
      </c>
      <c r="DL5" s="596">
        <f t="shared" si="2"/>
        <v>0</v>
      </c>
      <c r="DM5" s="596">
        <f t="shared" si="2"/>
        <v>0</v>
      </c>
      <c r="DN5" s="596">
        <f t="shared" si="2"/>
        <v>0</v>
      </c>
      <c r="DO5" s="596">
        <f t="shared" si="2"/>
        <v>0</v>
      </c>
      <c r="DP5" s="596">
        <f t="shared" si="2"/>
        <v>0</v>
      </c>
      <c r="DQ5" s="596">
        <f t="shared" si="2"/>
        <v>0</v>
      </c>
      <c r="DR5" s="596">
        <f t="shared" si="2"/>
        <v>0</v>
      </c>
      <c r="DS5" s="596">
        <f t="shared" si="2"/>
        <v>0</v>
      </c>
      <c r="DT5" s="596">
        <f t="shared" si="2"/>
        <v>0</v>
      </c>
      <c r="DU5" s="596">
        <f t="shared" si="2"/>
        <v>0</v>
      </c>
      <c r="DV5" s="596">
        <f t="shared" si="2"/>
        <v>0</v>
      </c>
      <c r="DW5" s="596">
        <f t="shared" si="2"/>
        <v>0</v>
      </c>
      <c r="DX5" s="596">
        <f t="shared" si="2"/>
        <v>0</v>
      </c>
      <c r="DY5" s="596">
        <f t="shared" si="2"/>
        <v>0</v>
      </c>
      <c r="DZ5" s="596">
        <f t="shared" si="2"/>
        <v>0</v>
      </c>
      <c r="EA5" s="596">
        <f t="shared" si="2"/>
        <v>0</v>
      </c>
      <c r="EB5" s="596">
        <f t="shared" si="2"/>
        <v>0</v>
      </c>
      <c r="EC5" s="596">
        <f t="shared" si="2"/>
        <v>0</v>
      </c>
      <c r="ED5" s="596">
        <f t="shared" si="2"/>
        <v>0</v>
      </c>
      <c r="EE5" s="596">
        <f t="shared" si="2"/>
        <v>0</v>
      </c>
      <c r="EF5" s="596">
        <f t="shared" si="2"/>
        <v>0</v>
      </c>
      <c r="EG5" s="596">
        <f t="shared" si="2"/>
        <v>0</v>
      </c>
      <c r="EH5" s="596">
        <f t="shared" si="2"/>
        <v>0</v>
      </c>
      <c r="EI5" s="596">
        <f t="shared" si="2"/>
        <v>0</v>
      </c>
      <c r="EJ5" s="596">
        <f t="shared" si="2"/>
        <v>0</v>
      </c>
      <c r="EK5" s="596">
        <f t="shared" si="2"/>
        <v>0</v>
      </c>
      <c r="EL5" s="596">
        <f t="shared" si="2"/>
        <v>0</v>
      </c>
      <c r="EM5" s="596">
        <f t="shared" si="2"/>
        <v>0</v>
      </c>
      <c r="EN5" s="596">
        <f t="shared" si="2"/>
        <v>0</v>
      </c>
      <c r="EO5" s="596">
        <f t="shared" si="2"/>
        <v>0</v>
      </c>
      <c r="EP5" s="596">
        <f aca="true" t="shared" si="3" ref="EP5:HA5">EP11-EP14-EP15-EP16</f>
        <v>0</v>
      </c>
      <c r="EQ5" s="596">
        <f t="shared" si="3"/>
        <v>0</v>
      </c>
      <c r="ER5" s="596">
        <f t="shared" si="3"/>
        <v>0</v>
      </c>
      <c r="ES5" s="596">
        <f t="shared" si="3"/>
        <v>0</v>
      </c>
      <c r="ET5" s="596">
        <f t="shared" si="3"/>
        <v>0</v>
      </c>
      <c r="EU5" s="596">
        <f t="shared" si="3"/>
        <v>0</v>
      </c>
      <c r="EV5" s="596">
        <f t="shared" si="3"/>
        <v>0</v>
      </c>
      <c r="EW5" s="596">
        <f t="shared" si="3"/>
        <v>0</v>
      </c>
      <c r="EX5" s="596">
        <f t="shared" si="3"/>
        <v>0</v>
      </c>
      <c r="EY5" s="596">
        <f t="shared" si="3"/>
        <v>0</v>
      </c>
      <c r="EZ5" s="596">
        <f t="shared" si="3"/>
        <v>0</v>
      </c>
      <c r="FA5" s="596">
        <f t="shared" si="3"/>
        <v>0</v>
      </c>
      <c r="FB5" s="596">
        <f t="shared" si="3"/>
        <v>0</v>
      </c>
      <c r="FC5" s="596">
        <f t="shared" si="3"/>
        <v>0</v>
      </c>
      <c r="FD5" s="596">
        <f t="shared" si="3"/>
        <v>0</v>
      </c>
      <c r="FE5" s="596">
        <f t="shared" si="3"/>
        <v>0</v>
      </c>
      <c r="FF5" s="596">
        <f t="shared" si="3"/>
        <v>0</v>
      </c>
      <c r="FG5" s="596">
        <f t="shared" si="3"/>
        <v>0</v>
      </c>
      <c r="FH5" s="596">
        <f t="shared" si="3"/>
        <v>0</v>
      </c>
      <c r="FI5" s="596">
        <f t="shared" si="3"/>
        <v>0</v>
      </c>
      <c r="FJ5" s="596">
        <f t="shared" si="3"/>
        <v>0</v>
      </c>
      <c r="FK5" s="596">
        <f t="shared" si="3"/>
        <v>0</v>
      </c>
      <c r="FL5" s="596">
        <f t="shared" si="3"/>
        <v>0</v>
      </c>
      <c r="FM5" s="596">
        <f t="shared" si="3"/>
        <v>0</v>
      </c>
      <c r="FN5" s="596">
        <f t="shared" si="3"/>
        <v>0</v>
      </c>
      <c r="FO5" s="596">
        <f t="shared" si="3"/>
        <v>0</v>
      </c>
      <c r="FP5" s="596">
        <f t="shared" si="3"/>
        <v>0</v>
      </c>
      <c r="FQ5" s="596">
        <f t="shared" si="3"/>
        <v>0</v>
      </c>
      <c r="FR5" s="596">
        <f t="shared" si="3"/>
        <v>0</v>
      </c>
      <c r="FS5" s="596">
        <f t="shared" si="3"/>
        <v>0</v>
      </c>
      <c r="FT5" s="596">
        <f t="shared" si="3"/>
        <v>0</v>
      </c>
      <c r="FU5" s="596">
        <f t="shared" si="3"/>
        <v>0</v>
      </c>
      <c r="FV5" s="596">
        <f t="shared" si="3"/>
        <v>0</v>
      </c>
      <c r="FW5" s="596">
        <f t="shared" si="3"/>
        <v>0</v>
      </c>
      <c r="FX5" s="596">
        <f t="shared" si="3"/>
        <v>0</v>
      </c>
      <c r="FY5" s="596">
        <f t="shared" si="3"/>
        <v>0</v>
      </c>
      <c r="FZ5" s="596">
        <f t="shared" si="3"/>
        <v>0</v>
      </c>
      <c r="GA5" s="596">
        <f t="shared" si="3"/>
        <v>0</v>
      </c>
      <c r="GB5" s="596">
        <f t="shared" si="3"/>
        <v>0</v>
      </c>
      <c r="GC5" s="596">
        <f t="shared" si="3"/>
        <v>0</v>
      </c>
      <c r="GD5" s="596">
        <f t="shared" si="3"/>
        <v>0</v>
      </c>
      <c r="GE5" s="596">
        <f t="shared" si="3"/>
        <v>0</v>
      </c>
      <c r="GF5" s="596">
        <f t="shared" si="3"/>
        <v>0</v>
      </c>
      <c r="GG5" s="596">
        <f t="shared" si="3"/>
        <v>0</v>
      </c>
      <c r="GH5" s="596">
        <f t="shared" si="3"/>
        <v>0</v>
      </c>
      <c r="GI5" s="596">
        <f t="shared" si="3"/>
        <v>0</v>
      </c>
      <c r="GJ5" s="596">
        <f t="shared" si="3"/>
        <v>0</v>
      </c>
      <c r="GK5" s="596">
        <f t="shared" si="3"/>
        <v>0</v>
      </c>
      <c r="GL5" s="596">
        <f t="shared" si="3"/>
        <v>0</v>
      </c>
      <c r="GM5" s="596">
        <f t="shared" si="3"/>
        <v>0</v>
      </c>
      <c r="GN5" s="596">
        <f t="shared" si="3"/>
        <v>0</v>
      </c>
      <c r="GO5" s="596">
        <f t="shared" si="3"/>
        <v>0</v>
      </c>
      <c r="GP5" s="596">
        <f t="shared" si="3"/>
        <v>0</v>
      </c>
      <c r="GQ5" s="596">
        <f t="shared" si="3"/>
        <v>0</v>
      </c>
      <c r="GR5" s="596">
        <f t="shared" si="3"/>
        <v>0</v>
      </c>
      <c r="GS5" s="596">
        <f t="shared" si="3"/>
        <v>0</v>
      </c>
      <c r="GT5" s="596">
        <f t="shared" si="3"/>
        <v>0</v>
      </c>
      <c r="GU5" s="596">
        <f t="shared" si="3"/>
        <v>0</v>
      </c>
      <c r="GV5" s="596">
        <f t="shared" si="3"/>
        <v>0</v>
      </c>
      <c r="GW5" s="596">
        <f t="shared" si="3"/>
        <v>0</v>
      </c>
      <c r="GX5" s="596">
        <f t="shared" si="3"/>
        <v>0</v>
      </c>
      <c r="GY5" s="596">
        <f t="shared" si="3"/>
        <v>0</v>
      </c>
      <c r="GZ5" s="596">
        <f t="shared" si="3"/>
        <v>0</v>
      </c>
      <c r="HA5" s="596">
        <f t="shared" si="3"/>
        <v>0</v>
      </c>
      <c r="HB5" s="596">
        <f aca="true" t="shared" si="4" ref="HB5:IE5">HB11-HB14-HB15-HB16</f>
        <v>0</v>
      </c>
      <c r="HC5" s="596">
        <f t="shared" si="4"/>
        <v>0</v>
      </c>
      <c r="HD5" s="596">
        <f t="shared" si="4"/>
        <v>0</v>
      </c>
      <c r="HE5" s="596">
        <f t="shared" si="4"/>
        <v>0</v>
      </c>
      <c r="HF5" s="596">
        <f t="shared" si="4"/>
        <v>0</v>
      </c>
      <c r="HG5" s="596">
        <f t="shared" si="4"/>
        <v>0</v>
      </c>
      <c r="HH5" s="596">
        <f t="shared" si="4"/>
        <v>0</v>
      </c>
      <c r="HI5" s="596">
        <f t="shared" si="4"/>
        <v>0</v>
      </c>
      <c r="HJ5" s="596">
        <f t="shared" si="4"/>
        <v>0</v>
      </c>
      <c r="HK5" s="596">
        <f t="shared" si="4"/>
        <v>0</v>
      </c>
      <c r="HL5" s="596">
        <f t="shared" si="4"/>
        <v>0</v>
      </c>
      <c r="HM5" s="596">
        <f t="shared" si="4"/>
        <v>0</v>
      </c>
      <c r="HN5" s="596">
        <f t="shared" si="4"/>
        <v>0</v>
      </c>
      <c r="HO5" s="596">
        <f t="shared" si="4"/>
        <v>0</v>
      </c>
      <c r="HP5" s="596">
        <f t="shared" si="4"/>
        <v>0</v>
      </c>
      <c r="HQ5" s="596">
        <f t="shared" si="4"/>
        <v>0</v>
      </c>
      <c r="HR5" s="596">
        <f t="shared" si="4"/>
        <v>0</v>
      </c>
      <c r="HS5" s="596">
        <f t="shared" si="4"/>
        <v>0</v>
      </c>
      <c r="HT5" s="596">
        <f t="shared" si="4"/>
        <v>0</v>
      </c>
      <c r="HU5" s="596">
        <f t="shared" si="4"/>
        <v>0</v>
      </c>
      <c r="HV5" s="596">
        <f t="shared" si="4"/>
        <v>0</v>
      </c>
      <c r="HW5" s="596">
        <f t="shared" si="4"/>
        <v>0</v>
      </c>
      <c r="HX5" s="596">
        <f t="shared" si="4"/>
        <v>0</v>
      </c>
      <c r="HY5" s="596">
        <f t="shared" si="4"/>
        <v>0</v>
      </c>
      <c r="HZ5" s="596">
        <f t="shared" si="4"/>
        <v>0</v>
      </c>
      <c r="IA5" s="596">
        <f t="shared" si="4"/>
        <v>0</v>
      </c>
      <c r="IB5" s="596">
        <f t="shared" si="4"/>
        <v>0</v>
      </c>
      <c r="IC5" s="596">
        <f t="shared" si="4"/>
        <v>0</v>
      </c>
      <c r="ID5" s="596">
        <f t="shared" si="4"/>
        <v>0</v>
      </c>
      <c r="IE5" s="596">
        <f t="shared" si="4"/>
        <v>0</v>
      </c>
    </row>
    <row r="6" spans="1:239" ht="18.75" customHeight="1">
      <c r="A6" s="939" t="s">
        <v>57</v>
      </c>
      <c r="B6" s="940"/>
      <c r="C6" s="945" t="s">
        <v>27</v>
      </c>
      <c r="D6" s="947" t="s">
        <v>255</v>
      </c>
      <c r="E6" s="948"/>
      <c r="F6" s="948"/>
      <c r="G6" s="948"/>
      <c r="H6" s="948"/>
      <c r="I6" s="948"/>
      <c r="J6" s="948"/>
      <c r="K6" s="948"/>
      <c r="L6" s="948"/>
      <c r="M6" s="948"/>
      <c r="N6" s="948"/>
      <c r="O6" s="949"/>
      <c r="Q6" s="945" t="s">
        <v>27</v>
      </c>
      <c r="R6" s="947" t="s">
        <v>255</v>
      </c>
      <c r="S6" s="948"/>
      <c r="T6" s="948"/>
      <c r="U6" s="948"/>
      <c r="V6" s="948"/>
      <c r="W6" s="948"/>
      <c r="X6" s="948"/>
      <c r="Y6" s="948"/>
      <c r="Z6" s="948"/>
      <c r="AA6" s="948"/>
      <c r="AB6" s="948"/>
      <c r="AC6" s="949"/>
      <c r="AE6" s="945" t="s">
        <v>27</v>
      </c>
      <c r="AF6" s="947" t="s">
        <v>255</v>
      </c>
      <c r="AG6" s="948"/>
      <c r="AH6" s="948"/>
      <c r="AI6" s="948"/>
      <c r="AJ6" s="948"/>
      <c r="AK6" s="948"/>
      <c r="AL6" s="948"/>
      <c r="AM6" s="948"/>
      <c r="AN6" s="948"/>
      <c r="AO6" s="948"/>
      <c r="AP6" s="948"/>
      <c r="AQ6" s="949"/>
      <c r="AS6" s="945" t="s">
        <v>27</v>
      </c>
      <c r="AT6" s="947" t="s">
        <v>255</v>
      </c>
      <c r="AU6" s="948"/>
      <c r="AV6" s="948"/>
      <c r="AW6" s="948"/>
      <c r="AX6" s="948"/>
      <c r="AY6" s="948"/>
      <c r="AZ6" s="948"/>
      <c r="BA6" s="948"/>
      <c r="BB6" s="948"/>
      <c r="BC6" s="948"/>
      <c r="BD6" s="948"/>
      <c r="BE6" s="949"/>
      <c r="BG6" s="945" t="s">
        <v>27</v>
      </c>
      <c r="BH6" s="947" t="s">
        <v>255</v>
      </c>
      <c r="BI6" s="948"/>
      <c r="BJ6" s="948"/>
      <c r="BK6" s="948"/>
      <c r="BL6" s="948"/>
      <c r="BM6" s="948"/>
      <c r="BN6" s="948"/>
      <c r="BO6" s="948"/>
      <c r="BP6" s="948"/>
      <c r="BQ6" s="948"/>
      <c r="BR6" s="948"/>
      <c r="BS6" s="949"/>
      <c r="BU6" s="945" t="s">
        <v>27</v>
      </c>
      <c r="BV6" s="947" t="s">
        <v>255</v>
      </c>
      <c r="BW6" s="948"/>
      <c r="BX6" s="948"/>
      <c r="BY6" s="948"/>
      <c r="BZ6" s="948"/>
      <c r="CA6" s="948"/>
      <c r="CB6" s="948"/>
      <c r="CC6" s="948"/>
      <c r="CD6" s="948"/>
      <c r="CE6" s="948"/>
      <c r="CF6" s="948"/>
      <c r="CG6" s="949"/>
      <c r="CI6" s="945" t="s">
        <v>27</v>
      </c>
      <c r="CJ6" s="947" t="s">
        <v>255</v>
      </c>
      <c r="CK6" s="948"/>
      <c r="CL6" s="948"/>
      <c r="CM6" s="948"/>
      <c r="CN6" s="948"/>
      <c r="CO6" s="948"/>
      <c r="CP6" s="948"/>
      <c r="CQ6" s="948"/>
      <c r="CR6" s="948"/>
      <c r="CS6" s="948"/>
      <c r="CT6" s="948"/>
      <c r="CU6" s="949"/>
      <c r="CW6" s="945" t="s">
        <v>27</v>
      </c>
      <c r="CX6" s="947" t="s">
        <v>255</v>
      </c>
      <c r="CY6" s="948"/>
      <c r="CZ6" s="948"/>
      <c r="DA6" s="948"/>
      <c r="DB6" s="948"/>
      <c r="DC6" s="948"/>
      <c r="DD6" s="948"/>
      <c r="DE6" s="948"/>
      <c r="DF6" s="948"/>
      <c r="DG6" s="948"/>
      <c r="DH6" s="948"/>
      <c r="DI6" s="949"/>
      <c r="DK6" s="945" t="s">
        <v>27</v>
      </c>
      <c r="DL6" s="947" t="s">
        <v>255</v>
      </c>
      <c r="DM6" s="948"/>
      <c r="DN6" s="948"/>
      <c r="DO6" s="948"/>
      <c r="DP6" s="948"/>
      <c r="DQ6" s="948"/>
      <c r="DR6" s="948"/>
      <c r="DS6" s="948"/>
      <c r="DT6" s="948"/>
      <c r="DU6" s="948"/>
      <c r="DV6" s="948"/>
      <c r="DW6" s="949"/>
      <c r="DY6" s="945" t="s">
        <v>27</v>
      </c>
      <c r="DZ6" s="947" t="s">
        <v>255</v>
      </c>
      <c r="EA6" s="948"/>
      <c r="EB6" s="948"/>
      <c r="EC6" s="948"/>
      <c r="ED6" s="948"/>
      <c r="EE6" s="948"/>
      <c r="EF6" s="948"/>
      <c r="EG6" s="948"/>
      <c r="EH6" s="948"/>
      <c r="EI6" s="948"/>
      <c r="EJ6" s="948"/>
      <c r="EK6" s="949"/>
      <c r="EM6" s="945" t="s">
        <v>27</v>
      </c>
      <c r="EN6" s="947" t="s">
        <v>255</v>
      </c>
      <c r="EO6" s="948"/>
      <c r="EP6" s="948"/>
      <c r="EQ6" s="948"/>
      <c r="ER6" s="948"/>
      <c r="ES6" s="948"/>
      <c r="ET6" s="948"/>
      <c r="EU6" s="948"/>
      <c r="EV6" s="948"/>
      <c r="EW6" s="948"/>
      <c r="EX6" s="948"/>
      <c r="EY6" s="949"/>
      <c r="FA6" s="945" t="s">
        <v>27</v>
      </c>
      <c r="FB6" s="947" t="s">
        <v>255</v>
      </c>
      <c r="FC6" s="948"/>
      <c r="FD6" s="948"/>
      <c r="FE6" s="948"/>
      <c r="FF6" s="948"/>
      <c r="FG6" s="948"/>
      <c r="FH6" s="948"/>
      <c r="FI6" s="948"/>
      <c r="FJ6" s="948"/>
      <c r="FK6" s="948"/>
      <c r="FL6" s="948"/>
      <c r="FM6" s="949"/>
      <c r="FO6" s="945" t="s">
        <v>27</v>
      </c>
      <c r="FP6" s="947" t="s">
        <v>255</v>
      </c>
      <c r="FQ6" s="948"/>
      <c r="FR6" s="948"/>
      <c r="FS6" s="948"/>
      <c r="FT6" s="948"/>
      <c r="FU6" s="948"/>
      <c r="FV6" s="948"/>
      <c r="FW6" s="948"/>
      <c r="FX6" s="948"/>
      <c r="FY6" s="948"/>
      <c r="FZ6" s="948"/>
      <c r="GA6" s="949"/>
      <c r="GC6" s="945" t="s">
        <v>27</v>
      </c>
      <c r="GD6" s="947" t="s">
        <v>255</v>
      </c>
      <c r="GE6" s="948"/>
      <c r="GF6" s="948"/>
      <c r="GG6" s="948"/>
      <c r="GH6" s="948"/>
      <c r="GI6" s="948"/>
      <c r="GJ6" s="948"/>
      <c r="GK6" s="948"/>
      <c r="GL6" s="948"/>
      <c r="GM6" s="948"/>
      <c r="GN6" s="948"/>
      <c r="GO6" s="949"/>
      <c r="GQ6" s="945" t="s">
        <v>27</v>
      </c>
      <c r="GR6" s="947" t="s">
        <v>255</v>
      </c>
      <c r="GS6" s="948"/>
      <c r="GT6" s="948"/>
      <c r="GU6" s="948"/>
      <c r="GV6" s="948"/>
      <c r="GW6" s="948"/>
      <c r="GX6" s="948"/>
      <c r="GY6" s="948"/>
      <c r="GZ6" s="948"/>
      <c r="HA6" s="948"/>
      <c r="HB6" s="948"/>
      <c r="HC6" s="949"/>
      <c r="HE6" s="945" t="s">
        <v>27</v>
      </c>
      <c r="HF6" s="947" t="s">
        <v>255</v>
      </c>
      <c r="HG6" s="948"/>
      <c r="HH6" s="948"/>
      <c r="HI6" s="948"/>
      <c r="HJ6" s="948"/>
      <c r="HK6" s="948"/>
      <c r="HL6" s="948"/>
      <c r="HM6" s="948"/>
      <c r="HN6" s="948"/>
      <c r="HO6" s="948"/>
      <c r="HP6" s="948"/>
      <c r="HQ6" s="949"/>
      <c r="HS6" s="945" t="s">
        <v>27</v>
      </c>
      <c r="HT6" s="947" t="s">
        <v>255</v>
      </c>
      <c r="HU6" s="948"/>
      <c r="HV6" s="948"/>
      <c r="HW6" s="948"/>
      <c r="HX6" s="948"/>
      <c r="HY6" s="948"/>
      <c r="HZ6" s="948"/>
      <c r="IA6" s="948"/>
      <c r="IB6" s="948"/>
      <c r="IC6" s="948"/>
      <c r="ID6" s="948"/>
      <c r="IE6" s="949"/>
    </row>
    <row r="7" spans="1:239" s="295" customFormat="1" ht="20.25" customHeight="1">
      <c r="A7" s="941"/>
      <c r="B7" s="942"/>
      <c r="C7" s="946"/>
      <c r="D7" s="977" t="s">
        <v>87</v>
      </c>
      <c r="E7" s="952" t="s">
        <v>88</v>
      </c>
      <c r="F7" s="953"/>
      <c r="G7" s="954"/>
      <c r="H7" s="937" t="s">
        <v>89</v>
      </c>
      <c r="I7" s="937" t="s">
        <v>90</v>
      </c>
      <c r="J7" s="937" t="s">
        <v>91</v>
      </c>
      <c r="K7" s="937" t="s">
        <v>92</v>
      </c>
      <c r="L7" s="937" t="s">
        <v>93</v>
      </c>
      <c r="M7" s="937" t="s">
        <v>94</v>
      </c>
      <c r="N7" s="937" t="s">
        <v>151</v>
      </c>
      <c r="O7" s="937" t="s">
        <v>95</v>
      </c>
      <c r="P7" s="297"/>
      <c r="Q7" s="946"/>
      <c r="R7" s="977" t="s">
        <v>87</v>
      </c>
      <c r="S7" s="952" t="s">
        <v>88</v>
      </c>
      <c r="T7" s="953"/>
      <c r="U7" s="954"/>
      <c r="V7" s="937" t="s">
        <v>89</v>
      </c>
      <c r="W7" s="937" t="s">
        <v>90</v>
      </c>
      <c r="X7" s="937" t="s">
        <v>91</v>
      </c>
      <c r="Y7" s="937" t="s">
        <v>92</v>
      </c>
      <c r="Z7" s="937" t="s">
        <v>93</v>
      </c>
      <c r="AA7" s="937" t="s">
        <v>94</v>
      </c>
      <c r="AB7" s="937" t="s">
        <v>151</v>
      </c>
      <c r="AC7" s="937" t="s">
        <v>95</v>
      </c>
      <c r="AE7" s="946"/>
      <c r="AF7" s="977" t="s">
        <v>87</v>
      </c>
      <c r="AG7" s="952" t="s">
        <v>88</v>
      </c>
      <c r="AH7" s="953"/>
      <c r="AI7" s="954"/>
      <c r="AJ7" s="937" t="s">
        <v>89</v>
      </c>
      <c r="AK7" s="937" t="s">
        <v>90</v>
      </c>
      <c r="AL7" s="937" t="s">
        <v>91</v>
      </c>
      <c r="AM7" s="937" t="s">
        <v>92</v>
      </c>
      <c r="AN7" s="937" t="s">
        <v>93</v>
      </c>
      <c r="AO7" s="937" t="s">
        <v>94</v>
      </c>
      <c r="AP7" s="937" t="s">
        <v>151</v>
      </c>
      <c r="AQ7" s="937" t="s">
        <v>95</v>
      </c>
      <c r="AS7" s="946"/>
      <c r="AT7" s="977" t="s">
        <v>87</v>
      </c>
      <c r="AU7" s="952" t="s">
        <v>88</v>
      </c>
      <c r="AV7" s="953"/>
      <c r="AW7" s="954"/>
      <c r="AX7" s="937" t="s">
        <v>89</v>
      </c>
      <c r="AY7" s="937" t="s">
        <v>90</v>
      </c>
      <c r="AZ7" s="937" t="s">
        <v>91</v>
      </c>
      <c r="BA7" s="937" t="s">
        <v>92</v>
      </c>
      <c r="BB7" s="937" t="s">
        <v>93</v>
      </c>
      <c r="BC7" s="937" t="s">
        <v>94</v>
      </c>
      <c r="BD7" s="937" t="s">
        <v>151</v>
      </c>
      <c r="BE7" s="937" t="s">
        <v>95</v>
      </c>
      <c r="BG7" s="946"/>
      <c r="BH7" s="977" t="s">
        <v>87</v>
      </c>
      <c r="BI7" s="952" t="s">
        <v>88</v>
      </c>
      <c r="BJ7" s="953"/>
      <c r="BK7" s="954"/>
      <c r="BL7" s="937" t="s">
        <v>89</v>
      </c>
      <c r="BM7" s="937" t="s">
        <v>90</v>
      </c>
      <c r="BN7" s="937" t="s">
        <v>91</v>
      </c>
      <c r="BO7" s="937" t="s">
        <v>92</v>
      </c>
      <c r="BP7" s="937" t="s">
        <v>93</v>
      </c>
      <c r="BQ7" s="937" t="s">
        <v>94</v>
      </c>
      <c r="BR7" s="937" t="s">
        <v>151</v>
      </c>
      <c r="BS7" s="937" t="s">
        <v>95</v>
      </c>
      <c r="BU7" s="946"/>
      <c r="BV7" s="977" t="s">
        <v>87</v>
      </c>
      <c r="BW7" s="952" t="s">
        <v>88</v>
      </c>
      <c r="BX7" s="953"/>
      <c r="BY7" s="954"/>
      <c r="BZ7" s="937" t="s">
        <v>89</v>
      </c>
      <c r="CA7" s="937" t="s">
        <v>90</v>
      </c>
      <c r="CB7" s="937" t="s">
        <v>91</v>
      </c>
      <c r="CC7" s="937" t="s">
        <v>92</v>
      </c>
      <c r="CD7" s="937" t="s">
        <v>93</v>
      </c>
      <c r="CE7" s="937" t="s">
        <v>94</v>
      </c>
      <c r="CF7" s="937" t="s">
        <v>151</v>
      </c>
      <c r="CG7" s="937" t="s">
        <v>95</v>
      </c>
      <c r="CI7" s="946"/>
      <c r="CJ7" s="977" t="s">
        <v>87</v>
      </c>
      <c r="CK7" s="952" t="s">
        <v>88</v>
      </c>
      <c r="CL7" s="953"/>
      <c r="CM7" s="954"/>
      <c r="CN7" s="937" t="s">
        <v>89</v>
      </c>
      <c r="CO7" s="937" t="s">
        <v>90</v>
      </c>
      <c r="CP7" s="937" t="s">
        <v>91</v>
      </c>
      <c r="CQ7" s="937" t="s">
        <v>92</v>
      </c>
      <c r="CR7" s="937" t="s">
        <v>93</v>
      </c>
      <c r="CS7" s="937" t="s">
        <v>94</v>
      </c>
      <c r="CT7" s="937" t="s">
        <v>151</v>
      </c>
      <c r="CU7" s="937" t="s">
        <v>95</v>
      </c>
      <c r="CW7" s="946"/>
      <c r="CX7" s="977" t="s">
        <v>87</v>
      </c>
      <c r="CY7" s="952" t="s">
        <v>88</v>
      </c>
      <c r="CZ7" s="953"/>
      <c r="DA7" s="954"/>
      <c r="DB7" s="937" t="s">
        <v>89</v>
      </c>
      <c r="DC7" s="937" t="s">
        <v>90</v>
      </c>
      <c r="DD7" s="937" t="s">
        <v>91</v>
      </c>
      <c r="DE7" s="937" t="s">
        <v>92</v>
      </c>
      <c r="DF7" s="937" t="s">
        <v>93</v>
      </c>
      <c r="DG7" s="937" t="s">
        <v>94</v>
      </c>
      <c r="DH7" s="937" t="s">
        <v>151</v>
      </c>
      <c r="DI7" s="937" t="s">
        <v>95</v>
      </c>
      <c r="DK7" s="946"/>
      <c r="DL7" s="977" t="s">
        <v>87</v>
      </c>
      <c r="DM7" s="952" t="s">
        <v>88</v>
      </c>
      <c r="DN7" s="953"/>
      <c r="DO7" s="954"/>
      <c r="DP7" s="937" t="s">
        <v>89</v>
      </c>
      <c r="DQ7" s="937" t="s">
        <v>90</v>
      </c>
      <c r="DR7" s="937" t="s">
        <v>91</v>
      </c>
      <c r="DS7" s="937" t="s">
        <v>92</v>
      </c>
      <c r="DT7" s="937" t="s">
        <v>93</v>
      </c>
      <c r="DU7" s="937" t="s">
        <v>94</v>
      </c>
      <c r="DV7" s="937" t="s">
        <v>151</v>
      </c>
      <c r="DW7" s="937" t="s">
        <v>95</v>
      </c>
      <c r="DY7" s="946"/>
      <c r="DZ7" s="977" t="s">
        <v>87</v>
      </c>
      <c r="EA7" s="952" t="s">
        <v>88</v>
      </c>
      <c r="EB7" s="953"/>
      <c r="EC7" s="954"/>
      <c r="ED7" s="937" t="s">
        <v>89</v>
      </c>
      <c r="EE7" s="937" t="s">
        <v>90</v>
      </c>
      <c r="EF7" s="937" t="s">
        <v>91</v>
      </c>
      <c r="EG7" s="937" t="s">
        <v>92</v>
      </c>
      <c r="EH7" s="937" t="s">
        <v>93</v>
      </c>
      <c r="EI7" s="937" t="s">
        <v>94</v>
      </c>
      <c r="EJ7" s="937" t="s">
        <v>151</v>
      </c>
      <c r="EK7" s="937" t="s">
        <v>95</v>
      </c>
      <c r="EM7" s="946"/>
      <c r="EN7" s="977" t="s">
        <v>87</v>
      </c>
      <c r="EO7" s="952" t="s">
        <v>88</v>
      </c>
      <c r="EP7" s="953"/>
      <c r="EQ7" s="954"/>
      <c r="ER7" s="937" t="s">
        <v>89</v>
      </c>
      <c r="ES7" s="937" t="s">
        <v>90</v>
      </c>
      <c r="ET7" s="937" t="s">
        <v>91</v>
      </c>
      <c r="EU7" s="937" t="s">
        <v>92</v>
      </c>
      <c r="EV7" s="937" t="s">
        <v>93</v>
      </c>
      <c r="EW7" s="937" t="s">
        <v>94</v>
      </c>
      <c r="EX7" s="937" t="s">
        <v>151</v>
      </c>
      <c r="EY7" s="937" t="s">
        <v>95</v>
      </c>
      <c r="FA7" s="946"/>
      <c r="FB7" s="977" t="s">
        <v>87</v>
      </c>
      <c r="FC7" s="952" t="s">
        <v>88</v>
      </c>
      <c r="FD7" s="953"/>
      <c r="FE7" s="954"/>
      <c r="FF7" s="937" t="s">
        <v>89</v>
      </c>
      <c r="FG7" s="937" t="s">
        <v>90</v>
      </c>
      <c r="FH7" s="937" t="s">
        <v>91</v>
      </c>
      <c r="FI7" s="937" t="s">
        <v>92</v>
      </c>
      <c r="FJ7" s="937" t="s">
        <v>93</v>
      </c>
      <c r="FK7" s="937" t="s">
        <v>94</v>
      </c>
      <c r="FL7" s="937" t="s">
        <v>151</v>
      </c>
      <c r="FM7" s="937" t="s">
        <v>95</v>
      </c>
      <c r="FO7" s="946"/>
      <c r="FP7" s="977" t="s">
        <v>87</v>
      </c>
      <c r="FQ7" s="952" t="s">
        <v>88</v>
      </c>
      <c r="FR7" s="953"/>
      <c r="FS7" s="954"/>
      <c r="FT7" s="937" t="s">
        <v>89</v>
      </c>
      <c r="FU7" s="937" t="s">
        <v>90</v>
      </c>
      <c r="FV7" s="937" t="s">
        <v>91</v>
      </c>
      <c r="FW7" s="937" t="s">
        <v>92</v>
      </c>
      <c r="FX7" s="937" t="s">
        <v>93</v>
      </c>
      <c r="FY7" s="937" t="s">
        <v>94</v>
      </c>
      <c r="FZ7" s="937" t="s">
        <v>151</v>
      </c>
      <c r="GA7" s="937" t="s">
        <v>95</v>
      </c>
      <c r="GC7" s="946"/>
      <c r="GD7" s="977" t="s">
        <v>87</v>
      </c>
      <c r="GE7" s="952" t="s">
        <v>88</v>
      </c>
      <c r="GF7" s="953"/>
      <c r="GG7" s="954"/>
      <c r="GH7" s="937" t="s">
        <v>89</v>
      </c>
      <c r="GI7" s="937" t="s">
        <v>90</v>
      </c>
      <c r="GJ7" s="937" t="s">
        <v>91</v>
      </c>
      <c r="GK7" s="937" t="s">
        <v>92</v>
      </c>
      <c r="GL7" s="937" t="s">
        <v>93</v>
      </c>
      <c r="GM7" s="937" t="s">
        <v>94</v>
      </c>
      <c r="GN7" s="937" t="s">
        <v>151</v>
      </c>
      <c r="GO7" s="937" t="s">
        <v>95</v>
      </c>
      <c r="GQ7" s="946"/>
      <c r="GR7" s="977" t="s">
        <v>87</v>
      </c>
      <c r="GS7" s="952" t="s">
        <v>88</v>
      </c>
      <c r="GT7" s="953"/>
      <c r="GU7" s="954"/>
      <c r="GV7" s="937" t="s">
        <v>89</v>
      </c>
      <c r="GW7" s="937" t="s">
        <v>90</v>
      </c>
      <c r="GX7" s="937" t="s">
        <v>91</v>
      </c>
      <c r="GY7" s="937" t="s">
        <v>92</v>
      </c>
      <c r="GZ7" s="937" t="s">
        <v>93</v>
      </c>
      <c r="HA7" s="937" t="s">
        <v>94</v>
      </c>
      <c r="HB7" s="937" t="s">
        <v>151</v>
      </c>
      <c r="HC7" s="937" t="s">
        <v>95</v>
      </c>
      <c r="HE7" s="946"/>
      <c r="HF7" s="977" t="s">
        <v>87</v>
      </c>
      <c r="HG7" s="952" t="s">
        <v>88</v>
      </c>
      <c r="HH7" s="953"/>
      <c r="HI7" s="954"/>
      <c r="HJ7" s="937" t="s">
        <v>89</v>
      </c>
      <c r="HK7" s="937" t="s">
        <v>90</v>
      </c>
      <c r="HL7" s="937" t="s">
        <v>91</v>
      </c>
      <c r="HM7" s="937" t="s">
        <v>92</v>
      </c>
      <c r="HN7" s="937" t="s">
        <v>93</v>
      </c>
      <c r="HO7" s="937" t="s">
        <v>94</v>
      </c>
      <c r="HP7" s="937" t="s">
        <v>151</v>
      </c>
      <c r="HQ7" s="937" t="s">
        <v>95</v>
      </c>
      <c r="HS7" s="946"/>
      <c r="HT7" s="977" t="s">
        <v>87</v>
      </c>
      <c r="HU7" s="952" t="s">
        <v>88</v>
      </c>
      <c r="HV7" s="953"/>
      <c r="HW7" s="954"/>
      <c r="HX7" s="937" t="s">
        <v>89</v>
      </c>
      <c r="HY7" s="937" t="s">
        <v>90</v>
      </c>
      <c r="HZ7" s="937" t="s">
        <v>91</v>
      </c>
      <c r="IA7" s="937" t="s">
        <v>92</v>
      </c>
      <c r="IB7" s="937" t="s">
        <v>93</v>
      </c>
      <c r="IC7" s="937" t="s">
        <v>94</v>
      </c>
      <c r="ID7" s="937" t="s">
        <v>151</v>
      </c>
      <c r="IE7" s="937" t="s">
        <v>95</v>
      </c>
    </row>
    <row r="8" spans="1:239" s="295" customFormat="1" ht="19.5" customHeight="1">
      <c r="A8" s="941"/>
      <c r="B8" s="942"/>
      <c r="C8" s="946"/>
      <c r="D8" s="977"/>
      <c r="E8" s="960" t="s">
        <v>25</v>
      </c>
      <c r="F8" s="963" t="s">
        <v>6</v>
      </c>
      <c r="G8" s="964"/>
      <c r="H8" s="937"/>
      <c r="I8" s="937"/>
      <c r="J8" s="937"/>
      <c r="K8" s="937"/>
      <c r="L8" s="937"/>
      <c r="M8" s="937"/>
      <c r="N8" s="937"/>
      <c r="O8" s="937"/>
      <c r="P8" s="298"/>
      <c r="Q8" s="946"/>
      <c r="R8" s="977"/>
      <c r="S8" s="960" t="s">
        <v>25</v>
      </c>
      <c r="T8" s="963" t="s">
        <v>6</v>
      </c>
      <c r="U8" s="964"/>
      <c r="V8" s="937"/>
      <c r="W8" s="937"/>
      <c r="X8" s="937"/>
      <c r="Y8" s="937"/>
      <c r="Z8" s="937"/>
      <c r="AA8" s="937"/>
      <c r="AB8" s="937"/>
      <c r="AC8" s="937"/>
      <c r="AE8" s="946"/>
      <c r="AF8" s="977"/>
      <c r="AG8" s="960" t="s">
        <v>25</v>
      </c>
      <c r="AH8" s="963" t="s">
        <v>6</v>
      </c>
      <c r="AI8" s="964"/>
      <c r="AJ8" s="937"/>
      <c r="AK8" s="937"/>
      <c r="AL8" s="937"/>
      <c r="AM8" s="937"/>
      <c r="AN8" s="937"/>
      <c r="AO8" s="937"/>
      <c r="AP8" s="937"/>
      <c r="AQ8" s="937"/>
      <c r="AS8" s="946"/>
      <c r="AT8" s="977"/>
      <c r="AU8" s="960" t="s">
        <v>25</v>
      </c>
      <c r="AV8" s="963" t="s">
        <v>6</v>
      </c>
      <c r="AW8" s="964"/>
      <c r="AX8" s="937"/>
      <c r="AY8" s="937"/>
      <c r="AZ8" s="937"/>
      <c r="BA8" s="937"/>
      <c r="BB8" s="937"/>
      <c r="BC8" s="937"/>
      <c r="BD8" s="937"/>
      <c r="BE8" s="937"/>
      <c r="BG8" s="946"/>
      <c r="BH8" s="977"/>
      <c r="BI8" s="960" t="s">
        <v>25</v>
      </c>
      <c r="BJ8" s="963" t="s">
        <v>6</v>
      </c>
      <c r="BK8" s="964"/>
      <c r="BL8" s="937"/>
      <c r="BM8" s="937"/>
      <c r="BN8" s="937"/>
      <c r="BO8" s="937"/>
      <c r="BP8" s="937"/>
      <c r="BQ8" s="937"/>
      <c r="BR8" s="937"/>
      <c r="BS8" s="937"/>
      <c r="BU8" s="946"/>
      <c r="BV8" s="977"/>
      <c r="BW8" s="960" t="s">
        <v>25</v>
      </c>
      <c r="BX8" s="963" t="s">
        <v>6</v>
      </c>
      <c r="BY8" s="964"/>
      <c r="BZ8" s="937"/>
      <c r="CA8" s="937"/>
      <c r="CB8" s="937"/>
      <c r="CC8" s="937"/>
      <c r="CD8" s="937"/>
      <c r="CE8" s="937"/>
      <c r="CF8" s="937"/>
      <c r="CG8" s="937"/>
      <c r="CI8" s="946"/>
      <c r="CJ8" s="977"/>
      <c r="CK8" s="960" t="s">
        <v>25</v>
      </c>
      <c r="CL8" s="963" t="s">
        <v>6</v>
      </c>
      <c r="CM8" s="964"/>
      <c r="CN8" s="937"/>
      <c r="CO8" s="937"/>
      <c r="CP8" s="937"/>
      <c r="CQ8" s="937"/>
      <c r="CR8" s="937"/>
      <c r="CS8" s="937"/>
      <c r="CT8" s="937"/>
      <c r="CU8" s="937"/>
      <c r="CW8" s="946"/>
      <c r="CX8" s="977"/>
      <c r="CY8" s="960" t="s">
        <v>25</v>
      </c>
      <c r="CZ8" s="963" t="s">
        <v>6</v>
      </c>
      <c r="DA8" s="964"/>
      <c r="DB8" s="937"/>
      <c r="DC8" s="937"/>
      <c r="DD8" s="937"/>
      <c r="DE8" s="937"/>
      <c r="DF8" s="937"/>
      <c r="DG8" s="937"/>
      <c r="DH8" s="937"/>
      <c r="DI8" s="937"/>
      <c r="DK8" s="946"/>
      <c r="DL8" s="977"/>
      <c r="DM8" s="960" t="s">
        <v>25</v>
      </c>
      <c r="DN8" s="963" t="s">
        <v>6</v>
      </c>
      <c r="DO8" s="964"/>
      <c r="DP8" s="937"/>
      <c r="DQ8" s="937"/>
      <c r="DR8" s="937"/>
      <c r="DS8" s="937"/>
      <c r="DT8" s="937"/>
      <c r="DU8" s="937"/>
      <c r="DV8" s="937"/>
      <c r="DW8" s="937"/>
      <c r="DY8" s="946"/>
      <c r="DZ8" s="977"/>
      <c r="EA8" s="960" t="s">
        <v>25</v>
      </c>
      <c r="EB8" s="963" t="s">
        <v>6</v>
      </c>
      <c r="EC8" s="964"/>
      <c r="ED8" s="937"/>
      <c r="EE8" s="937"/>
      <c r="EF8" s="937"/>
      <c r="EG8" s="937"/>
      <c r="EH8" s="937"/>
      <c r="EI8" s="937"/>
      <c r="EJ8" s="937"/>
      <c r="EK8" s="937"/>
      <c r="EM8" s="946"/>
      <c r="EN8" s="977"/>
      <c r="EO8" s="960" t="s">
        <v>25</v>
      </c>
      <c r="EP8" s="963" t="s">
        <v>6</v>
      </c>
      <c r="EQ8" s="964"/>
      <c r="ER8" s="937"/>
      <c r="ES8" s="937"/>
      <c r="ET8" s="937"/>
      <c r="EU8" s="937"/>
      <c r="EV8" s="937"/>
      <c r="EW8" s="937"/>
      <c r="EX8" s="937"/>
      <c r="EY8" s="937"/>
      <c r="FA8" s="946"/>
      <c r="FB8" s="977"/>
      <c r="FC8" s="960" t="s">
        <v>25</v>
      </c>
      <c r="FD8" s="963" t="s">
        <v>6</v>
      </c>
      <c r="FE8" s="964"/>
      <c r="FF8" s="937"/>
      <c r="FG8" s="937"/>
      <c r="FH8" s="937"/>
      <c r="FI8" s="937"/>
      <c r="FJ8" s="937"/>
      <c r="FK8" s="937"/>
      <c r="FL8" s="937"/>
      <c r="FM8" s="937"/>
      <c r="FO8" s="946"/>
      <c r="FP8" s="977"/>
      <c r="FQ8" s="960" t="s">
        <v>25</v>
      </c>
      <c r="FR8" s="963" t="s">
        <v>6</v>
      </c>
      <c r="FS8" s="964"/>
      <c r="FT8" s="937"/>
      <c r="FU8" s="937"/>
      <c r="FV8" s="937"/>
      <c r="FW8" s="937"/>
      <c r="FX8" s="937"/>
      <c r="FY8" s="937"/>
      <c r="FZ8" s="937"/>
      <c r="GA8" s="937"/>
      <c r="GC8" s="946"/>
      <c r="GD8" s="977"/>
      <c r="GE8" s="960" t="s">
        <v>25</v>
      </c>
      <c r="GF8" s="963" t="s">
        <v>6</v>
      </c>
      <c r="GG8" s="964"/>
      <c r="GH8" s="937"/>
      <c r="GI8" s="937"/>
      <c r="GJ8" s="937"/>
      <c r="GK8" s="937"/>
      <c r="GL8" s="937"/>
      <c r="GM8" s="937"/>
      <c r="GN8" s="937"/>
      <c r="GO8" s="937"/>
      <c r="GQ8" s="946"/>
      <c r="GR8" s="977"/>
      <c r="GS8" s="960" t="s">
        <v>25</v>
      </c>
      <c r="GT8" s="963" t="s">
        <v>6</v>
      </c>
      <c r="GU8" s="964"/>
      <c r="GV8" s="937"/>
      <c r="GW8" s="937"/>
      <c r="GX8" s="937"/>
      <c r="GY8" s="937"/>
      <c r="GZ8" s="937"/>
      <c r="HA8" s="937"/>
      <c r="HB8" s="937"/>
      <c r="HC8" s="937"/>
      <c r="HE8" s="946"/>
      <c r="HF8" s="977"/>
      <c r="HG8" s="960" t="s">
        <v>25</v>
      </c>
      <c r="HH8" s="963" t="s">
        <v>6</v>
      </c>
      <c r="HI8" s="964"/>
      <c r="HJ8" s="937"/>
      <c r="HK8" s="937"/>
      <c r="HL8" s="937"/>
      <c r="HM8" s="937"/>
      <c r="HN8" s="937"/>
      <c r="HO8" s="937"/>
      <c r="HP8" s="937"/>
      <c r="HQ8" s="937"/>
      <c r="HS8" s="946"/>
      <c r="HT8" s="977"/>
      <c r="HU8" s="960" t="s">
        <v>25</v>
      </c>
      <c r="HV8" s="963" t="s">
        <v>6</v>
      </c>
      <c r="HW8" s="964"/>
      <c r="HX8" s="937"/>
      <c r="HY8" s="937"/>
      <c r="HZ8" s="937"/>
      <c r="IA8" s="937"/>
      <c r="IB8" s="937"/>
      <c r="IC8" s="937"/>
      <c r="ID8" s="937"/>
      <c r="IE8" s="937"/>
    </row>
    <row r="9" spans="1:239" s="295" customFormat="1" ht="39.75" customHeight="1">
      <c r="A9" s="943"/>
      <c r="B9" s="944"/>
      <c r="C9" s="946"/>
      <c r="D9" s="978"/>
      <c r="E9" s="938"/>
      <c r="F9" s="167" t="s">
        <v>96</v>
      </c>
      <c r="G9" s="169" t="s">
        <v>97</v>
      </c>
      <c r="H9" s="938"/>
      <c r="I9" s="938"/>
      <c r="J9" s="938"/>
      <c r="K9" s="938"/>
      <c r="L9" s="938"/>
      <c r="M9" s="938"/>
      <c r="N9" s="938"/>
      <c r="O9" s="938"/>
      <c r="P9" s="299"/>
      <c r="Q9" s="946"/>
      <c r="R9" s="978"/>
      <c r="S9" s="938"/>
      <c r="T9" s="167" t="s">
        <v>96</v>
      </c>
      <c r="U9" s="169" t="s">
        <v>97</v>
      </c>
      <c r="V9" s="938"/>
      <c r="W9" s="938"/>
      <c r="X9" s="938"/>
      <c r="Y9" s="938"/>
      <c r="Z9" s="938"/>
      <c r="AA9" s="938"/>
      <c r="AB9" s="938"/>
      <c r="AC9" s="938"/>
      <c r="AE9" s="946"/>
      <c r="AF9" s="978"/>
      <c r="AG9" s="938"/>
      <c r="AH9" s="167" t="s">
        <v>96</v>
      </c>
      <c r="AI9" s="169" t="s">
        <v>97</v>
      </c>
      <c r="AJ9" s="938"/>
      <c r="AK9" s="938"/>
      <c r="AL9" s="938"/>
      <c r="AM9" s="938"/>
      <c r="AN9" s="938"/>
      <c r="AO9" s="938"/>
      <c r="AP9" s="938"/>
      <c r="AQ9" s="938"/>
      <c r="AS9" s="946"/>
      <c r="AT9" s="978"/>
      <c r="AU9" s="938"/>
      <c r="AV9" s="167" t="s">
        <v>96</v>
      </c>
      <c r="AW9" s="169" t="s">
        <v>97</v>
      </c>
      <c r="AX9" s="938"/>
      <c r="AY9" s="938"/>
      <c r="AZ9" s="938"/>
      <c r="BA9" s="938"/>
      <c r="BB9" s="938"/>
      <c r="BC9" s="938"/>
      <c r="BD9" s="938"/>
      <c r="BE9" s="938"/>
      <c r="BG9" s="946"/>
      <c r="BH9" s="978"/>
      <c r="BI9" s="938"/>
      <c r="BJ9" s="167" t="s">
        <v>96</v>
      </c>
      <c r="BK9" s="169" t="s">
        <v>97</v>
      </c>
      <c r="BL9" s="938"/>
      <c r="BM9" s="938"/>
      <c r="BN9" s="938"/>
      <c r="BO9" s="938"/>
      <c r="BP9" s="938"/>
      <c r="BQ9" s="938"/>
      <c r="BR9" s="938"/>
      <c r="BS9" s="938"/>
      <c r="BU9" s="946"/>
      <c r="BV9" s="978"/>
      <c r="BW9" s="938"/>
      <c r="BX9" s="167" t="s">
        <v>96</v>
      </c>
      <c r="BY9" s="169" t="s">
        <v>97</v>
      </c>
      <c r="BZ9" s="938"/>
      <c r="CA9" s="938"/>
      <c r="CB9" s="938"/>
      <c r="CC9" s="938"/>
      <c r="CD9" s="938"/>
      <c r="CE9" s="938"/>
      <c r="CF9" s="938"/>
      <c r="CG9" s="938"/>
      <c r="CI9" s="946"/>
      <c r="CJ9" s="978"/>
      <c r="CK9" s="938"/>
      <c r="CL9" s="167" t="s">
        <v>96</v>
      </c>
      <c r="CM9" s="169" t="s">
        <v>97</v>
      </c>
      <c r="CN9" s="938"/>
      <c r="CO9" s="938"/>
      <c r="CP9" s="938"/>
      <c r="CQ9" s="938"/>
      <c r="CR9" s="938"/>
      <c r="CS9" s="938"/>
      <c r="CT9" s="938"/>
      <c r="CU9" s="938"/>
      <c r="CW9" s="946"/>
      <c r="CX9" s="978"/>
      <c r="CY9" s="938"/>
      <c r="CZ9" s="167" t="s">
        <v>96</v>
      </c>
      <c r="DA9" s="169" t="s">
        <v>97</v>
      </c>
      <c r="DB9" s="938"/>
      <c r="DC9" s="938"/>
      <c r="DD9" s="938"/>
      <c r="DE9" s="938"/>
      <c r="DF9" s="938"/>
      <c r="DG9" s="938"/>
      <c r="DH9" s="938"/>
      <c r="DI9" s="938"/>
      <c r="DK9" s="946"/>
      <c r="DL9" s="978"/>
      <c r="DM9" s="938"/>
      <c r="DN9" s="167" t="s">
        <v>96</v>
      </c>
      <c r="DO9" s="169" t="s">
        <v>97</v>
      </c>
      <c r="DP9" s="938"/>
      <c r="DQ9" s="938"/>
      <c r="DR9" s="938"/>
      <c r="DS9" s="938"/>
      <c r="DT9" s="938"/>
      <c r="DU9" s="938"/>
      <c r="DV9" s="938"/>
      <c r="DW9" s="938"/>
      <c r="DY9" s="946"/>
      <c r="DZ9" s="978"/>
      <c r="EA9" s="938"/>
      <c r="EB9" s="167" t="s">
        <v>96</v>
      </c>
      <c r="EC9" s="169" t="s">
        <v>97</v>
      </c>
      <c r="ED9" s="938"/>
      <c r="EE9" s="938"/>
      <c r="EF9" s="938"/>
      <c r="EG9" s="938"/>
      <c r="EH9" s="938"/>
      <c r="EI9" s="938"/>
      <c r="EJ9" s="938"/>
      <c r="EK9" s="938"/>
      <c r="EM9" s="946"/>
      <c r="EN9" s="978"/>
      <c r="EO9" s="938"/>
      <c r="EP9" s="167" t="s">
        <v>96</v>
      </c>
      <c r="EQ9" s="169" t="s">
        <v>97</v>
      </c>
      <c r="ER9" s="938"/>
      <c r="ES9" s="938"/>
      <c r="ET9" s="938"/>
      <c r="EU9" s="938"/>
      <c r="EV9" s="938"/>
      <c r="EW9" s="938"/>
      <c r="EX9" s="938"/>
      <c r="EY9" s="938"/>
      <c r="FA9" s="946"/>
      <c r="FB9" s="978"/>
      <c r="FC9" s="938"/>
      <c r="FD9" s="167" t="s">
        <v>96</v>
      </c>
      <c r="FE9" s="169" t="s">
        <v>97</v>
      </c>
      <c r="FF9" s="938"/>
      <c r="FG9" s="938"/>
      <c r="FH9" s="938"/>
      <c r="FI9" s="938"/>
      <c r="FJ9" s="938"/>
      <c r="FK9" s="938"/>
      <c r="FL9" s="938"/>
      <c r="FM9" s="938"/>
      <c r="FO9" s="946"/>
      <c r="FP9" s="978"/>
      <c r="FQ9" s="938"/>
      <c r="FR9" s="167" t="s">
        <v>96</v>
      </c>
      <c r="FS9" s="169" t="s">
        <v>97</v>
      </c>
      <c r="FT9" s="938"/>
      <c r="FU9" s="938"/>
      <c r="FV9" s="938"/>
      <c r="FW9" s="938"/>
      <c r="FX9" s="938"/>
      <c r="FY9" s="938"/>
      <c r="FZ9" s="938"/>
      <c r="GA9" s="938"/>
      <c r="GC9" s="946"/>
      <c r="GD9" s="978"/>
      <c r="GE9" s="938"/>
      <c r="GF9" s="167" t="s">
        <v>96</v>
      </c>
      <c r="GG9" s="169" t="s">
        <v>97</v>
      </c>
      <c r="GH9" s="938"/>
      <c r="GI9" s="938"/>
      <c r="GJ9" s="938"/>
      <c r="GK9" s="938"/>
      <c r="GL9" s="938"/>
      <c r="GM9" s="938"/>
      <c r="GN9" s="938"/>
      <c r="GO9" s="938"/>
      <c r="GQ9" s="946"/>
      <c r="GR9" s="978"/>
      <c r="GS9" s="938"/>
      <c r="GT9" s="167" t="s">
        <v>96</v>
      </c>
      <c r="GU9" s="169" t="s">
        <v>97</v>
      </c>
      <c r="GV9" s="938"/>
      <c r="GW9" s="938"/>
      <c r="GX9" s="938"/>
      <c r="GY9" s="938"/>
      <c r="GZ9" s="938"/>
      <c r="HA9" s="938"/>
      <c r="HB9" s="938"/>
      <c r="HC9" s="938"/>
      <c r="HE9" s="946"/>
      <c r="HF9" s="978"/>
      <c r="HG9" s="938"/>
      <c r="HH9" s="167" t="s">
        <v>96</v>
      </c>
      <c r="HI9" s="169" t="s">
        <v>97</v>
      </c>
      <c r="HJ9" s="938"/>
      <c r="HK9" s="938"/>
      <c r="HL9" s="938"/>
      <c r="HM9" s="938"/>
      <c r="HN9" s="938"/>
      <c r="HO9" s="938"/>
      <c r="HP9" s="938"/>
      <c r="HQ9" s="938"/>
      <c r="HS9" s="946"/>
      <c r="HT9" s="978"/>
      <c r="HU9" s="938"/>
      <c r="HV9" s="167" t="s">
        <v>96</v>
      </c>
      <c r="HW9" s="169" t="s">
        <v>97</v>
      </c>
      <c r="HX9" s="938"/>
      <c r="HY9" s="938"/>
      <c r="HZ9" s="938"/>
      <c r="IA9" s="938"/>
      <c r="IB9" s="938"/>
      <c r="IC9" s="938"/>
      <c r="ID9" s="938"/>
      <c r="IE9" s="938"/>
    </row>
    <row r="10" spans="1:239" s="301" customFormat="1" ht="11.25" customHeight="1">
      <c r="A10" s="967" t="s">
        <v>28</v>
      </c>
      <c r="B10" s="968"/>
      <c r="C10" s="170">
        <v>1</v>
      </c>
      <c r="D10" s="170">
        <v>2</v>
      </c>
      <c r="E10" s="170">
        <v>3</v>
      </c>
      <c r="F10" s="170">
        <v>4</v>
      </c>
      <c r="G10" s="170">
        <v>5</v>
      </c>
      <c r="H10" s="170">
        <v>6</v>
      </c>
      <c r="I10" s="170">
        <v>7</v>
      </c>
      <c r="J10" s="170">
        <v>8</v>
      </c>
      <c r="K10" s="170">
        <v>9</v>
      </c>
      <c r="L10" s="170">
        <v>10</v>
      </c>
      <c r="M10" s="170">
        <v>11</v>
      </c>
      <c r="N10" s="170">
        <v>12</v>
      </c>
      <c r="O10" s="170">
        <v>13</v>
      </c>
      <c r="P10" s="300"/>
      <c r="Q10" s="170">
        <v>1</v>
      </c>
      <c r="R10" s="170">
        <v>2</v>
      </c>
      <c r="S10" s="170">
        <v>3</v>
      </c>
      <c r="T10" s="170">
        <v>4</v>
      </c>
      <c r="U10" s="170">
        <v>5</v>
      </c>
      <c r="V10" s="170">
        <v>6</v>
      </c>
      <c r="W10" s="170">
        <v>7</v>
      </c>
      <c r="X10" s="170">
        <v>8</v>
      </c>
      <c r="Y10" s="170">
        <v>9</v>
      </c>
      <c r="Z10" s="170">
        <v>10</v>
      </c>
      <c r="AA10" s="170">
        <v>11</v>
      </c>
      <c r="AB10" s="170">
        <v>12</v>
      </c>
      <c r="AC10" s="170">
        <v>13</v>
      </c>
      <c r="AE10" s="170">
        <v>1</v>
      </c>
      <c r="AF10" s="170">
        <v>2</v>
      </c>
      <c r="AG10" s="170">
        <v>3</v>
      </c>
      <c r="AH10" s="170">
        <v>4</v>
      </c>
      <c r="AI10" s="170">
        <v>5</v>
      </c>
      <c r="AJ10" s="170">
        <v>6</v>
      </c>
      <c r="AK10" s="170">
        <v>7</v>
      </c>
      <c r="AL10" s="170">
        <v>8</v>
      </c>
      <c r="AM10" s="170">
        <v>9</v>
      </c>
      <c r="AN10" s="170">
        <v>10</v>
      </c>
      <c r="AO10" s="170">
        <v>11</v>
      </c>
      <c r="AP10" s="170">
        <v>12</v>
      </c>
      <c r="AQ10" s="170">
        <v>13</v>
      </c>
      <c r="AS10" s="170">
        <v>1</v>
      </c>
      <c r="AT10" s="170">
        <v>2</v>
      </c>
      <c r="AU10" s="170">
        <v>3</v>
      </c>
      <c r="AV10" s="170">
        <v>4</v>
      </c>
      <c r="AW10" s="170">
        <v>5</v>
      </c>
      <c r="AX10" s="170">
        <v>6</v>
      </c>
      <c r="AY10" s="170">
        <v>7</v>
      </c>
      <c r="AZ10" s="170">
        <v>8</v>
      </c>
      <c r="BA10" s="170">
        <v>9</v>
      </c>
      <c r="BB10" s="170">
        <v>10</v>
      </c>
      <c r="BC10" s="170">
        <v>11</v>
      </c>
      <c r="BD10" s="170">
        <v>12</v>
      </c>
      <c r="BE10" s="170">
        <v>13</v>
      </c>
      <c r="BG10" s="170">
        <v>1</v>
      </c>
      <c r="BH10" s="170">
        <v>2</v>
      </c>
      <c r="BI10" s="170">
        <v>3</v>
      </c>
      <c r="BJ10" s="170">
        <v>4</v>
      </c>
      <c r="BK10" s="170">
        <v>5</v>
      </c>
      <c r="BL10" s="170">
        <v>6</v>
      </c>
      <c r="BM10" s="170">
        <v>7</v>
      </c>
      <c r="BN10" s="170">
        <v>8</v>
      </c>
      <c r="BO10" s="170">
        <v>9</v>
      </c>
      <c r="BP10" s="170">
        <v>10</v>
      </c>
      <c r="BQ10" s="170">
        <v>11</v>
      </c>
      <c r="BR10" s="170">
        <v>12</v>
      </c>
      <c r="BS10" s="170">
        <v>13</v>
      </c>
      <c r="BU10" s="170">
        <v>1</v>
      </c>
      <c r="BV10" s="170">
        <v>2</v>
      </c>
      <c r="BW10" s="170">
        <v>3</v>
      </c>
      <c r="BX10" s="170">
        <v>4</v>
      </c>
      <c r="BY10" s="170">
        <v>5</v>
      </c>
      <c r="BZ10" s="170">
        <v>6</v>
      </c>
      <c r="CA10" s="170">
        <v>7</v>
      </c>
      <c r="CB10" s="170">
        <v>8</v>
      </c>
      <c r="CC10" s="170">
        <v>9</v>
      </c>
      <c r="CD10" s="170">
        <v>10</v>
      </c>
      <c r="CE10" s="170">
        <v>11</v>
      </c>
      <c r="CF10" s="170">
        <v>12</v>
      </c>
      <c r="CG10" s="170">
        <v>13</v>
      </c>
      <c r="CI10" s="170">
        <v>1</v>
      </c>
      <c r="CJ10" s="170">
        <v>2</v>
      </c>
      <c r="CK10" s="170">
        <v>3</v>
      </c>
      <c r="CL10" s="170">
        <v>4</v>
      </c>
      <c r="CM10" s="170">
        <v>5</v>
      </c>
      <c r="CN10" s="170">
        <v>6</v>
      </c>
      <c r="CO10" s="170">
        <v>7</v>
      </c>
      <c r="CP10" s="170">
        <v>8</v>
      </c>
      <c r="CQ10" s="170">
        <v>9</v>
      </c>
      <c r="CR10" s="170">
        <v>10</v>
      </c>
      <c r="CS10" s="170">
        <v>11</v>
      </c>
      <c r="CT10" s="170">
        <v>12</v>
      </c>
      <c r="CU10" s="170">
        <v>13</v>
      </c>
      <c r="CW10" s="170">
        <v>1</v>
      </c>
      <c r="CX10" s="170">
        <v>2</v>
      </c>
      <c r="CY10" s="170">
        <v>3</v>
      </c>
      <c r="CZ10" s="170">
        <v>4</v>
      </c>
      <c r="DA10" s="170">
        <v>5</v>
      </c>
      <c r="DB10" s="170">
        <v>6</v>
      </c>
      <c r="DC10" s="170">
        <v>7</v>
      </c>
      <c r="DD10" s="170">
        <v>8</v>
      </c>
      <c r="DE10" s="170">
        <v>9</v>
      </c>
      <c r="DF10" s="170">
        <v>10</v>
      </c>
      <c r="DG10" s="170">
        <v>11</v>
      </c>
      <c r="DH10" s="170">
        <v>12</v>
      </c>
      <c r="DI10" s="170">
        <v>13</v>
      </c>
      <c r="DK10" s="170">
        <v>1</v>
      </c>
      <c r="DL10" s="170">
        <v>2</v>
      </c>
      <c r="DM10" s="170">
        <v>3</v>
      </c>
      <c r="DN10" s="170">
        <v>4</v>
      </c>
      <c r="DO10" s="170">
        <v>5</v>
      </c>
      <c r="DP10" s="170">
        <v>6</v>
      </c>
      <c r="DQ10" s="170">
        <v>7</v>
      </c>
      <c r="DR10" s="170">
        <v>8</v>
      </c>
      <c r="DS10" s="170">
        <v>9</v>
      </c>
      <c r="DT10" s="170">
        <v>10</v>
      </c>
      <c r="DU10" s="170">
        <v>11</v>
      </c>
      <c r="DV10" s="170">
        <v>12</v>
      </c>
      <c r="DW10" s="170">
        <v>13</v>
      </c>
      <c r="DY10" s="170">
        <v>1</v>
      </c>
      <c r="DZ10" s="170">
        <v>2</v>
      </c>
      <c r="EA10" s="170">
        <v>3</v>
      </c>
      <c r="EB10" s="170">
        <v>4</v>
      </c>
      <c r="EC10" s="170">
        <v>5</v>
      </c>
      <c r="ED10" s="170">
        <v>6</v>
      </c>
      <c r="EE10" s="170">
        <v>7</v>
      </c>
      <c r="EF10" s="170">
        <v>8</v>
      </c>
      <c r="EG10" s="170">
        <v>9</v>
      </c>
      <c r="EH10" s="170">
        <v>10</v>
      </c>
      <c r="EI10" s="170">
        <v>11</v>
      </c>
      <c r="EJ10" s="170">
        <v>12</v>
      </c>
      <c r="EK10" s="170">
        <v>13</v>
      </c>
      <c r="EM10" s="170">
        <v>1</v>
      </c>
      <c r="EN10" s="170">
        <v>2</v>
      </c>
      <c r="EO10" s="170">
        <v>3</v>
      </c>
      <c r="EP10" s="170">
        <v>4</v>
      </c>
      <c r="EQ10" s="170">
        <v>5</v>
      </c>
      <c r="ER10" s="170">
        <v>6</v>
      </c>
      <c r="ES10" s="170">
        <v>7</v>
      </c>
      <c r="ET10" s="170">
        <v>8</v>
      </c>
      <c r="EU10" s="170">
        <v>9</v>
      </c>
      <c r="EV10" s="170">
        <v>10</v>
      </c>
      <c r="EW10" s="170">
        <v>11</v>
      </c>
      <c r="EX10" s="170">
        <v>12</v>
      </c>
      <c r="EY10" s="170">
        <v>13</v>
      </c>
      <c r="FA10" s="170">
        <v>1</v>
      </c>
      <c r="FB10" s="170">
        <v>2</v>
      </c>
      <c r="FC10" s="170">
        <v>3</v>
      </c>
      <c r="FD10" s="170">
        <v>4</v>
      </c>
      <c r="FE10" s="170">
        <v>5</v>
      </c>
      <c r="FF10" s="170">
        <v>6</v>
      </c>
      <c r="FG10" s="170">
        <v>7</v>
      </c>
      <c r="FH10" s="170">
        <v>8</v>
      </c>
      <c r="FI10" s="170">
        <v>9</v>
      </c>
      <c r="FJ10" s="170">
        <v>10</v>
      </c>
      <c r="FK10" s="170">
        <v>11</v>
      </c>
      <c r="FL10" s="170">
        <v>12</v>
      </c>
      <c r="FM10" s="170">
        <v>13</v>
      </c>
      <c r="FO10" s="170">
        <v>1</v>
      </c>
      <c r="FP10" s="170">
        <v>2</v>
      </c>
      <c r="FQ10" s="170">
        <v>3</v>
      </c>
      <c r="FR10" s="170">
        <v>4</v>
      </c>
      <c r="FS10" s="170">
        <v>5</v>
      </c>
      <c r="FT10" s="170">
        <v>6</v>
      </c>
      <c r="FU10" s="170">
        <v>7</v>
      </c>
      <c r="FV10" s="170">
        <v>8</v>
      </c>
      <c r="FW10" s="170">
        <v>9</v>
      </c>
      <c r="FX10" s="170">
        <v>10</v>
      </c>
      <c r="FY10" s="170">
        <v>11</v>
      </c>
      <c r="FZ10" s="170">
        <v>12</v>
      </c>
      <c r="GA10" s="170">
        <v>13</v>
      </c>
      <c r="GC10" s="170">
        <v>1</v>
      </c>
      <c r="GD10" s="170">
        <v>2</v>
      </c>
      <c r="GE10" s="170">
        <v>3</v>
      </c>
      <c r="GF10" s="170">
        <v>4</v>
      </c>
      <c r="GG10" s="170">
        <v>5</v>
      </c>
      <c r="GH10" s="170">
        <v>6</v>
      </c>
      <c r="GI10" s="170">
        <v>7</v>
      </c>
      <c r="GJ10" s="170">
        <v>8</v>
      </c>
      <c r="GK10" s="170">
        <v>9</v>
      </c>
      <c r="GL10" s="170">
        <v>10</v>
      </c>
      <c r="GM10" s="170">
        <v>11</v>
      </c>
      <c r="GN10" s="170">
        <v>12</v>
      </c>
      <c r="GO10" s="170">
        <v>13</v>
      </c>
      <c r="GQ10" s="170">
        <v>1</v>
      </c>
      <c r="GR10" s="170">
        <v>2</v>
      </c>
      <c r="GS10" s="170">
        <v>3</v>
      </c>
      <c r="GT10" s="170">
        <v>4</v>
      </c>
      <c r="GU10" s="170">
        <v>5</v>
      </c>
      <c r="GV10" s="170">
        <v>6</v>
      </c>
      <c r="GW10" s="170">
        <v>7</v>
      </c>
      <c r="GX10" s="170">
        <v>8</v>
      </c>
      <c r="GY10" s="170">
        <v>9</v>
      </c>
      <c r="GZ10" s="170">
        <v>10</v>
      </c>
      <c r="HA10" s="170">
        <v>11</v>
      </c>
      <c r="HB10" s="170">
        <v>12</v>
      </c>
      <c r="HC10" s="170">
        <v>13</v>
      </c>
      <c r="HE10" s="170">
        <v>1</v>
      </c>
      <c r="HF10" s="170">
        <v>2</v>
      </c>
      <c r="HG10" s="170">
        <v>3</v>
      </c>
      <c r="HH10" s="170">
        <v>4</v>
      </c>
      <c r="HI10" s="170">
        <v>5</v>
      </c>
      <c r="HJ10" s="170">
        <v>6</v>
      </c>
      <c r="HK10" s="170">
        <v>7</v>
      </c>
      <c r="HL10" s="170">
        <v>8</v>
      </c>
      <c r="HM10" s="170">
        <v>9</v>
      </c>
      <c r="HN10" s="170">
        <v>10</v>
      </c>
      <c r="HO10" s="170">
        <v>11</v>
      </c>
      <c r="HP10" s="170">
        <v>12</v>
      </c>
      <c r="HQ10" s="170">
        <v>13</v>
      </c>
      <c r="HS10" s="170">
        <v>1</v>
      </c>
      <c r="HT10" s="170">
        <v>2</v>
      </c>
      <c r="HU10" s="170">
        <v>3</v>
      </c>
      <c r="HV10" s="170">
        <v>4</v>
      </c>
      <c r="HW10" s="170">
        <v>5</v>
      </c>
      <c r="HX10" s="170">
        <v>6</v>
      </c>
      <c r="HY10" s="170">
        <v>7</v>
      </c>
      <c r="HZ10" s="170">
        <v>8</v>
      </c>
      <c r="IA10" s="170">
        <v>9</v>
      </c>
      <c r="IB10" s="170">
        <v>10</v>
      </c>
      <c r="IC10" s="170">
        <v>11</v>
      </c>
      <c r="ID10" s="170">
        <v>12</v>
      </c>
      <c r="IE10" s="170">
        <v>13</v>
      </c>
    </row>
    <row r="11" spans="1:239" s="295" customFormat="1" ht="22.5" customHeight="1">
      <c r="A11" s="174" t="s">
        <v>0</v>
      </c>
      <c r="B11" s="175" t="s">
        <v>98</v>
      </c>
      <c r="C11" s="176">
        <f>D11+E11+H11+I11+J11+K11+L11+M11+N11+O11</f>
        <v>424</v>
      </c>
      <c r="D11" s="177">
        <f>D12+D13</f>
        <v>206</v>
      </c>
      <c r="E11" s="177">
        <f>F11+G11</f>
        <v>35</v>
      </c>
      <c r="F11" s="177">
        <f>F12+F13</f>
        <v>0</v>
      </c>
      <c r="G11" s="177">
        <f aca="true" t="shared" si="5" ref="G11:O11">G12+G13</f>
        <v>35</v>
      </c>
      <c r="H11" s="177">
        <f t="shared" si="5"/>
        <v>2</v>
      </c>
      <c r="I11" s="177">
        <f t="shared" si="5"/>
        <v>2</v>
      </c>
      <c r="J11" s="177">
        <f t="shared" si="5"/>
        <v>138</v>
      </c>
      <c r="K11" s="177">
        <f t="shared" si="5"/>
        <v>10</v>
      </c>
      <c r="L11" s="177">
        <f t="shared" si="5"/>
        <v>0</v>
      </c>
      <c r="M11" s="177">
        <f t="shared" si="5"/>
        <v>31</v>
      </c>
      <c r="N11" s="177">
        <f t="shared" si="5"/>
        <v>0</v>
      </c>
      <c r="O11" s="177">
        <f t="shared" si="5"/>
        <v>0</v>
      </c>
      <c r="P11" s="297"/>
      <c r="Q11" s="176">
        <f>R11+S11+V11+W11+X11+Y11+Z11+AA11+AB11+AC11</f>
        <v>24</v>
      </c>
      <c r="R11" s="899">
        <f>R12+R13</f>
        <v>10</v>
      </c>
      <c r="S11" s="177">
        <f>T11+U11</f>
        <v>0</v>
      </c>
      <c r="T11" s="899">
        <v>0</v>
      </c>
      <c r="U11" s="899">
        <v>0</v>
      </c>
      <c r="V11" s="899">
        <v>0</v>
      </c>
      <c r="W11" s="899">
        <v>0</v>
      </c>
      <c r="X11" s="899">
        <v>13</v>
      </c>
      <c r="Y11" s="899">
        <v>1</v>
      </c>
      <c r="Z11" s="899">
        <v>0</v>
      </c>
      <c r="AA11" s="899">
        <v>0</v>
      </c>
      <c r="AB11" s="899">
        <v>0</v>
      </c>
      <c r="AC11" s="899">
        <v>0</v>
      </c>
      <c r="AE11" s="176">
        <f>AF11+AG11+AJ11+AK11+AL11+AM11+AN11+AO11+AP11+AQ11</f>
        <v>92</v>
      </c>
      <c r="AF11" s="177">
        <f>AF12+AF13</f>
        <v>38</v>
      </c>
      <c r="AG11" s="177">
        <f>AH11+AI11</f>
        <v>2</v>
      </c>
      <c r="AH11" s="177">
        <f aca="true" t="shared" si="6" ref="AH11:AQ11">AH12+AH13</f>
        <v>0</v>
      </c>
      <c r="AI11" s="177">
        <f t="shared" si="6"/>
        <v>2</v>
      </c>
      <c r="AJ11" s="177">
        <f t="shared" si="6"/>
        <v>0</v>
      </c>
      <c r="AK11" s="177">
        <f t="shared" si="6"/>
        <v>0</v>
      </c>
      <c r="AL11" s="177">
        <f t="shared" si="6"/>
        <v>43</v>
      </c>
      <c r="AM11" s="177">
        <f t="shared" si="6"/>
        <v>3</v>
      </c>
      <c r="AN11" s="177">
        <f t="shared" si="6"/>
        <v>0</v>
      </c>
      <c r="AO11" s="177">
        <f t="shared" si="6"/>
        <v>6</v>
      </c>
      <c r="AP11" s="177">
        <f t="shared" si="6"/>
        <v>0</v>
      </c>
      <c r="AQ11" s="177">
        <f t="shared" si="6"/>
        <v>0</v>
      </c>
      <c r="AS11" s="176">
        <f>AT11+AU11+AX11+AY11+AZ11+BA11+BB11+BC11+BD11+BE11</f>
        <v>18</v>
      </c>
      <c r="AT11" s="177">
        <f>AT12+AT13</f>
        <v>3</v>
      </c>
      <c r="AU11" s="177">
        <f>AV11+AW11</f>
        <v>0</v>
      </c>
      <c r="AV11" s="177">
        <f aca="true" t="shared" si="7" ref="AV11:BE11">AV12+AV13</f>
        <v>0</v>
      </c>
      <c r="AW11" s="177">
        <f t="shared" si="7"/>
        <v>0</v>
      </c>
      <c r="AX11" s="177">
        <f t="shared" si="7"/>
        <v>0</v>
      </c>
      <c r="AY11" s="177">
        <f t="shared" si="7"/>
        <v>0</v>
      </c>
      <c r="AZ11" s="177">
        <f t="shared" si="7"/>
        <v>8</v>
      </c>
      <c r="BA11" s="177">
        <f t="shared" si="7"/>
        <v>3</v>
      </c>
      <c r="BB11" s="177">
        <f t="shared" si="7"/>
        <v>0</v>
      </c>
      <c r="BC11" s="177">
        <f t="shared" si="7"/>
        <v>4</v>
      </c>
      <c r="BD11" s="177">
        <f t="shared" si="7"/>
        <v>0</v>
      </c>
      <c r="BE11" s="177">
        <f t="shared" si="7"/>
        <v>0</v>
      </c>
      <c r="BG11" s="176">
        <f>BH11+BI11+BL11+BM11+BN11+BO11+BP11+BQ11+BR11+BS11</f>
        <v>58</v>
      </c>
      <c r="BH11" s="177">
        <f>BH12+BH13</f>
        <v>24</v>
      </c>
      <c r="BI11" s="177">
        <f>BJ11+BK11</f>
        <v>4</v>
      </c>
      <c r="BJ11" s="177">
        <f aca="true" t="shared" si="8" ref="BJ11:BS11">BJ12+BJ13</f>
        <v>0</v>
      </c>
      <c r="BK11" s="177">
        <f t="shared" si="8"/>
        <v>4</v>
      </c>
      <c r="BL11" s="177">
        <f t="shared" si="8"/>
        <v>0</v>
      </c>
      <c r="BM11" s="177">
        <f t="shared" si="8"/>
        <v>0</v>
      </c>
      <c r="BN11" s="177">
        <f t="shared" si="8"/>
        <v>28</v>
      </c>
      <c r="BO11" s="177">
        <f t="shared" si="8"/>
        <v>0</v>
      </c>
      <c r="BP11" s="177">
        <f t="shared" si="8"/>
        <v>0</v>
      </c>
      <c r="BQ11" s="177">
        <f t="shared" si="8"/>
        <v>2</v>
      </c>
      <c r="BR11" s="177">
        <f t="shared" si="8"/>
        <v>0</v>
      </c>
      <c r="BS11" s="177">
        <f t="shared" si="8"/>
        <v>0</v>
      </c>
      <c r="BU11" s="176">
        <f>BV11+BW11+BZ11+CA11+CB11+CC11+CD11+CE11+CF11+CG11</f>
        <v>68</v>
      </c>
      <c r="BV11" s="177">
        <f>BV12+BV13</f>
        <v>41</v>
      </c>
      <c r="BW11" s="177">
        <f>BX11+BY11</f>
        <v>11</v>
      </c>
      <c r="BX11" s="177">
        <f aca="true" t="shared" si="9" ref="BX11:CG11">BX12+BX13</f>
        <v>0</v>
      </c>
      <c r="BY11" s="177">
        <f t="shared" si="9"/>
        <v>11</v>
      </c>
      <c r="BZ11" s="177">
        <f t="shared" si="9"/>
        <v>0</v>
      </c>
      <c r="CA11" s="177">
        <f t="shared" si="9"/>
        <v>0</v>
      </c>
      <c r="CB11" s="177">
        <f t="shared" si="9"/>
        <v>7</v>
      </c>
      <c r="CC11" s="177">
        <f t="shared" si="9"/>
        <v>0</v>
      </c>
      <c r="CD11" s="177">
        <f t="shared" si="9"/>
        <v>0</v>
      </c>
      <c r="CE11" s="177">
        <f t="shared" si="9"/>
        <v>9</v>
      </c>
      <c r="CF11" s="177">
        <f t="shared" si="9"/>
        <v>0</v>
      </c>
      <c r="CG11" s="177">
        <f t="shared" si="9"/>
        <v>0</v>
      </c>
      <c r="CI11" s="176">
        <f>CJ11+CK11+CN11+CO11+CP11+CQ11+CR11+CS11+CT11+CU11</f>
        <v>9</v>
      </c>
      <c r="CJ11" s="177">
        <f>CJ12+CJ13</f>
        <v>0</v>
      </c>
      <c r="CK11" s="177">
        <f>CL11+CM11</f>
        <v>0</v>
      </c>
      <c r="CL11" s="177">
        <f aca="true" t="shared" si="10" ref="CL11:CU11">CL12+CL13</f>
        <v>0</v>
      </c>
      <c r="CM11" s="177">
        <f t="shared" si="10"/>
        <v>0</v>
      </c>
      <c r="CN11" s="177">
        <f t="shared" si="10"/>
        <v>2</v>
      </c>
      <c r="CO11" s="177">
        <f t="shared" si="10"/>
        <v>0</v>
      </c>
      <c r="CP11" s="177">
        <f t="shared" si="10"/>
        <v>7</v>
      </c>
      <c r="CQ11" s="177">
        <f t="shared" si="10"/>
        <v>0</v>
      </c>
      <c r="CR11" s="177">
        <f t="shared" si="10"/>
        <v>0</v>
      </c>
      <c r="CS11" s="177">
        <f t="shared" si="10"/>
        <v>0</v>
      </c>
      <c r="CT11" s="177">
        <f t="shared" si="10"/>
        <v>0</v>
      </c>
      <c r="CU11" s="177">
        <f t="shared" si="10"/>
        <v>0</v>
      </c>
      <c r="CW11" s="176">
        <f>CX11+CY11+DB11+DC11+DD11+DE11+DF11+DG11+DH11+DI11</f>
        <v>0</v>
      </c>
      <c r="CX11" s="177">
        <f>CX12+CX13</f>
        <v>0</v>
      </c>
      <c r="CY11" s="177">
        <f>CZ11+DA11</f>
        <v>0</v>
      </c>
      <c r="CZ11" s="177">
        <f aca="true" t="shared" si="11" ref="CZ11:DI11">CZ12+CZ13</f>
        <v>0</v>
      </c>
      <c r="DA11" s="177">
        <f t="shared" si="11"/>
        <v>0</v>
      </c>
      <c r="DB11" s="177">
        <f t="shared" si="11"/>
        <v>0</v>
      </c>
      <c r="DC11" s="177">
        <f t="shared" si="11"/>
        <v>0</v>
      </c>
      <c r="DD11" s="177">
        <f t="shared" si="11"/>
        <v>0</v>
      </c>
      <c r="DE11" s="177">
        <f t="shared" si="11"/>
        <v>0</v>
      </c>
      <c r="DF11" s="177">
        <f t="shared" si="11"/>
        <v>0</v>
      </c>
      <c r="DG11" s="177">
        <f t="shared" si="11"/>
        <v>0</v>
      </c>
      <c r="DH11" s="177">
        <f t="shared" si="11"/>
        <v>0</v>
      </c>
      <c r="DI11" s="177">
        <f t="shared" si="11"/>
        <v>0</v>
      </c>
      <c r="DK11" s="176">
        <f>DL11+DM11+DP11+DQ11+DR11+DS11+DT11+DU11+DV11+DW11</f>
        <v>31</v>
      </c>
      <c r="DL11" s="177">
        <f>DL12+DL13</f>
        <v>16</v>
      </c>
      <c r="DM11" s="177">
        <f>DN11+DO11</f>
        <v>2</v>
      </c>
      <c r="DN11" s="177">
        <f aca="true" t="shared" si="12" ref="DN11:DW11">DN12+DN13</f>
        <v>0</v>
      </c>
      <c r="DO11" s="177">
        <f t="shared" si="12"/>
        <v>2</v>
      </c>
      <c r="DP11" s="177">
        <f t="shared" si="12"/>
        <v>0</v>
      </c>
      <c r="DQ11" s="177">
        <f t="shared" si="12"/>
        <v>0</v>
      </c>
      <c r="DR11" s="177">
        <f t="shared" si="12"/>
        <v>10</v>
      </c>
      <c r="DS11" s="177">
        <f t="shared" si="12"/>
        <v>0</v>
      </c>
      <c r="DT11" s="177">
        <f t="shared" si="12"/>
        <v>0</v>
      </c>
      <c r="DU11" s="177">
        <f t="shared" si="12"/>
        <v>3</v>
      </c>
      <c r="DV11" s="177">
        <f t="shared" si="12"/>
        <v>0</v>
      </c>
      <c r="DW11" s="177">
        <f t="shared" si="12"/>
        <v>0</v>
      </c>
      <c r="DY11" s="176">
        <f>DZ11+EA11+ED11+EE11+EF11+EG11+EH11+EI11+EJ11+EK11</f>
        <v>53</v>
      </c>
      <c r="DZ11" s="177">
        <f>DZ12+DZ13</f>
        <v>35</v>
      </c>
      <c r="EA11" s="177">
        <f>EB11+EC11</f>
        <v>3</v>
      </c>
      <c r="EB11" s="177">
        <f aca="true" t="shared" si="13" ref="EB11:EK11">EB12+EB13</f>
        <v>0</v>
      </c>
      <c r="EC11" s="177">
        <f t="shared" si="13"/>
        <v>3</v>
      </c>
      <c r="ED11" s="177">
        <f t="shared" si="13"/>
        <v>0</v>
      </c>
      <c r="EE11" s="177">
        <f t="shared" si="13"/>
        <v>0</v>
      </c>
      <c r="EF11" s="177">
        <f t="shared" si="13"/>
        <v>6</v>
      </c>
      <c r="EG11" s="177">
        <f t="shared" si="13"/>
        <v>2</v>
      </c>
      <c r="EH11" s="177">
        <f t="shared" si="13"/>
        <v>0</v>
      </c>
      <c r="EI11" s="177">
        <f t="shared" si="13"/>
        <v>7</v>
      </c>
      <c r="EJ11" s="177">
        <f t="shared" si="13"/>
        <v>0</v>
      </c>
      <c r="EK11" s="177">
        <f t="shared" si="13"/>
        <v>0</v>
      </c>
      <c r="EM11" s="176">
        <f>EN11+EO11+ER11+ES11+ET11+EU11+EV11+EW11+EX11+EY11</f>
        <v>17</v>
      </c>
      <c r="EN11" s="177">
        <f>EN12+EN13</f>
        <v>4</v>
      </c>
      <c r="EO11" s="177">
        <f>EP11+EQ11</f>
        <v>9</v>
      </c>
      <c r="EP11" s="177">
        <f aca="true" t="shared" si="14" ref="EP11:EY11">EP12+EP13</f>
        <v>0</v>
      </c>
      <c r="EQ11" s="177">
        <f t="shared" si="14"/>
        <v>9</v>
      </c>
      <c r="ER11" s="177">
        <f t="shared" si="14"/>
        <v>0</v>
      </c>
      <c r="ES11" s="177">
        <f t="shared" si="14"/>
        <v>2</v>
      </c>
      <c r="ET11" s="177">
        <f t="shared" si="14"/>
        <v>2</v>
      </c>
      <c r="EU11" s="177">
        <f t="shared" si="14"/>
        <v>0</v>
      </c>
      <c r="EV11" s="177">
        <f t="shared" si="14"/>
        <v>0</v>
      </c>
      <c r="EW11" s="177">
        <f t="shared" si="14"/>
        <v>0</v>
      </c>
      <c r="EX11" s="177">
        <f t="shared" si="14"/>
        <v>0</v>
      </c>
      <c r="EY11" s="177">
        <f t="shared" si="14"/>
        <v>0</v>
      </c>
      <c r="FA11" s="176">
        <f>FB11+FC11+FF11+FG11+FH11+FI11+FJ11+FK11+FL11+FM11</f>
        <v>5</v>
      </c>
      <c r="FB11" s="177">
        <f>FB12+FB13</f>
        <v>0</v>
      </c>
      <c r="FC11" s="177">
        <f>FD11+FE11</f>
        <v>4</v>
      </c>
      <c r="FD11" s="177">
        <f aca="true" t="shared" si="15" ref="FD11:FM11">FD12+FD13</f>
        <v>0</v>
      </c>
      <c r="FE11" s="177">
        <f t="shared" si="15"/>
        <v>4</v>
      </c>
      <c r="FF11" s="177">
        <f t="shared" si="15"/>
        <v>0</v>
      </c>
      <c r="FG11" s="177">
        <f t="shared" si="15"/>
        <v>0</v>
      </c>
      <c r="FH11" s="177">
        <f t="shared" si="15"/>
        <v>1</v>
      </c>
      <c r="FI11" s="177">
        <f t="shared" si="15"/>
        <v>0</v>
      </c>
      <c r="FJ11" s="177">
        <f t="shared" si="15"/>
        <v>0</v>
      </c>
      <c r="FK11" s="177">
        <f t="shared" si="15"/>
        <v>0</v>
      </c>
      <c r="FL11" s="177">
        <f t="shared" si="15"/>
        <v>0</v>
      </c>
      <c r="FM11" s="177">
        <f t="shared" si="15"/>
        <v>0</v>
      </c>
      <c r="FO11" s="176">
        <f>FP11+FQ11+FT11+FU11+FV11+FW11+FX11+FY11+FZ11+GA11</f>
        <v>49</v>
      </c>
      <c r="FP11" s="177">
        <f>FP12+FP13</f>
        <v>35</v>
      </c>
      <c r="FQ11" s="177">
        <f>FR11+FS11</f>
        <v>0</v>
      </c>
      <c r="FR11" s="177">
        <f aca="true" t="shared" si="16" ref="FR11:GA11">FR12+FR13</f>
        <v>0</v>
      </c>
      <c r="FS11" s="177">
        <f t="shared" si="16"/>
        <v>0</v>
      </c>
      <c r="FT11" s="177">
        <f t="shared" si="16"/>
        <v>0</v>
      </c>
      <c r="FU11" s="177">
        <f t="shared" si="16"/>
        <v>0</v>
      </c>
      <c r="FV11" s="177">
        <f t="shared" si="16"/>
        <v>13</v>
      </c>
      <c r="FW11" s="177">
        <f t="shared" si="16"/>
        <v>1</v>
      </c>
      <c r="FX11" s="177">
        <f t="shared" si="16"/>
        <v>0</v>
      </c>
      <c r="FY11" s="177">
        <f t="shared" si="16"/>
        <v>0</v>
      </c>
      <c r="FZ11" s="177">
        <f t="shared" si="16"/>
        <v>0</v>
      </c>
      <c r="GA11" s="177">
        <f t="shared" si="16"/>
        <v>0</v>
      </c>
      <c r="GC11" s="176">
        <f>GD11+GE11+GH11+GI11+GJ11+GK11+GL11+GM11+GN11+GO11</f>
        <v>0</v>
      </c>
      <c r="GD11" s="177">
        <f>GD12+GD13</f>
        <v>0</v>
      </c>
      <c r="GE11" s="177">
        <f>GF11+GG11</f>
        <v>0</v>
      </c>
      <c r="GF11" s="177">
        <f aca="true" t="shared" si="17" ref="GF11:GO11">GF12+GF13</f>
        <v>0</v>
      </c>
      <c r="GG11" s="177">
        <f t="shared" si="17"/>
        <v>0</v>
      </c>
      <c r="GH11" s="177">
        <f t="shared" si="17"/>
        <v>0</v>
      </c>
      <c r="GI11" s="177">
        <f t="shared" si="17"/>
        <v>0</v>
      </c>
      <c r="GJ11" s="177">
        <f t="shared" si="17"/>
        <v>0</v>
      </c>
      <c r="GK11" s="177">
        <f t="shared" si="17"/>
        <v>0</v>
      </c>
      <c r="GL11" s="177">
        <f t="shared" si="17"/>
        <v>0</v>
      </c>
      <c r="GM11" s="177">
        <f t="shared" si="17"/>
        <v>0</v>
      </c>
      <c r="GN11" s="177">
        <f t="shared" si="17"/>
        <v>0</v>
      </c>
      <c r="GO11" s="177">
        <f t="shared" si="17"/>
        <v>0</v>
      </c>
      <c r="GQ11" s="176">
        <f>GR11+GS11+GV11+GW11+GX11+GY11+GZ11+HA11+HB11+HC11</f>
        <v>0</v>
      </c>
      <c r="GR11" s="177">
        <f>GR12+GR13</f>
        <v>0</v>
      </c>
      <c r="GS11" s="177">
        <f>GT11+GU11</f>
        <v>0</v>
      </c>
      <c r="GT11" s="177">
        <f aca="true" t="shared" si="18" ref="GT11:HC11">GT12+GT13</f>
        <v>0</v>
      </c>
      <c r="GU11" s="177">
        <f t="shared" si="18"/>
        <v>0</v>
      </c>
      <c r="GV11" s="177">
        <f t="shared" si="18"/>
        <v>0</v>
      </c>
      <c r="GW11" s="177">
        <f t="shared" si="18"/>
        <v>0</v>
      </c>
      <c r="GX11" s="177">
        <f t="shared" si="18"/>
        <v>0</v>
      </c>
      <c r="GY11" s="177">
        <f t="shared" si="18"/>
        <v>0</v>
      </c>
      <c r="GZ11" s="177">
        <f t="shared" si="18"/>
        <v>0</v>
      </c>
      <c r="HA11" s="177">
        <f t="shared" si="18"/>
        <v>0</v>
      </c>
      <c r="HB11" s="177">
        <f t="shared" si="18"/>
        <v>0</v>
      </c>
      <c r="HC11" s="177">
        <f t="shared" si="18"/>
        <v>0</v>
      </c>
      <c r="HE11" s="176">
        <f>HF11+HG11+HJ11+HK11+HL11+HM11+HN11+HO11+HP11+HQ11</f>
        <v>0</v>
      </c>
      <c r="HF11" s="177">
        <f>HF12+HF13</f>
        <v>0</v>
      </c>
      <c r="HG11" s="177">
        <f>HH11+HI11</f>
        <v>0</v>
      </c>
      <c r="HH11" s="177">
        <f aca="true" t="shared" si="19" ref="HH11:HQ11">HH12+HH13</f>
        <v>0</v>
      </c>
      <c r="HI11" s="177">
        <f t="shared" si="19"/>
        <v>0</v>
      </c>
      <c r="HJ11" s="177">
        <f t="shared" si="19"/>
        <v>0</v>
      </c>
      <c r="HK11" s="177">
        <f t="shared" si="19"/>
        <v>0</v>
      </c>
      <c r="HL11" s="177">
        <f t="shared" si="19"/>
        <v>0</v>
      </c>
      <c r="HM11" s="177">
        <f t="shared" si="19"/>
        <v>0</v>
      </c>
      <c r="HN11" s="177">
        <f t="shared" si="19"/>
        <v>0</v>
      </c>
      <c r="HO11" s="177">
        <f t="shared" si="19"/>
        <v>0</v>
      </c>
      <c r="HP11" s="177">
        <f t="shared" si="19"/>
        <v>0</v>
      </c>
      <c r="HQ11" s="177">
        <f t="shared" si="19"/>
        <v>0</v>
      </c>
      <c r="HS11" s="176">
        <f>HT11+HU11+HX11+HY11+HZ11+IA11+IB11+IC11+ID11+IE11</f>
        <v>0</v>
      </c>
      <c r="HT11" s="177">
        <f>HT12+HT13</f>
        <v>0</v>
      </c>
      <c r="HU11" s="177">
        <f>HV11+HW11</f>
        <v>0</v>
      </c>
      <c r="HV11" s="177">
        <f aca="true" t="shared" si="20" ref="HV11:IE11">HV12+HV13</f>
        <v>0</v>
      </c>
      <c r="HW11" s="177">
        <f t="shared" si="20"/>
        <v>0</v>
      </c>
      <c r="HX11" s="177">
        <f t="shared" si="20"/>
        <v>0</v>
      </c>
      <c r="HY11" s="177">
        <f t="shared" si="20"/>
        <v>0</v>
      </c>
      <c r="HZ11" s="177">
        <f t="shared" si="20"/>
        <v>0</v>
      </c>
      <c r="IA11" s="177">
        <f t="shared" si="20"/>
        <v>0</v>
      </c>
      <c r="IB11" s="177">
        <f t="shared" si="20"/>
        <v>0</v>
      </c>
      <c r="IC11" s="177">
        <f t="shared" si="20"/>
        <v>0</v>
      </c>
      <c r="ID11" s="177">
        <f t="shared" si="20"/>
        <v>0</v>
      </c>
      <c r="IE11" s="177">
        <f t="shared" si="20"/>
        <v>0</v>
      </c>
    </row>
    <row r="12" spans="1:239" s="149" customFormat="1" ht="22.5" customHeight="1">
      <c r="A12" s="180">
        <v>1</v>
      </c>
      <c r="B12" s="181" t="s">
        <v>99</v>
      </c>
      <c r="C12" s="176">
        <f aca="true" t="shared" si="21" ref="C12:C25">D12+E12+H12+I12+J12+K12+L12+M12+N12+O12</f>
        <v>332</v>
      </c>
      <c r="D12" s="561">
        <f>R12+AF12+AT12+BH12+BV12+CJ12+CX12+DL12+DZ12+EN12+FB12+FP12+GD12+GR12+HF12+HT12</f>
        <v>152</v>
      </c>
      <c r="E12" s="177">
        <f>F12+G12</f>
        <v>14</v>
      </c>
      <c r="F12" s="561">
        <f>T12+AH12+AV12+BJ12+BX12+CL12+CZ12+DN12+EB12+EP12+FD12+FR12+GF12+GT12+HH12+HV12</f>
        <v>0</v>
      </c>
      <c r="G12" s="561">
        <f aca="true" t="shared" si="22" ref="G12:O15">U12+AI12+AW12+BK12+BY12+CM12+DA12+DO12+EC12+EQ12+FE12+FS12+GG12+GU12+HI12+HW12</f>
        <v>14</v>
      </c>
      <c r="H12" s="561">
        <f t="shared" si="22"/>
        <v>1</v>
      </c>
      <c r="I12" s="561">
        <f t="shared" si="22"/>
        <v>2</v>
      </c>
      <c r="J12" s="561">
        <f t="shared" si="22"/>
        <v>127</v>
      </c>
      <c r="K12" s="561">
        <f t="shared" si="22"/>
        <v>10</v>
      </c>
      <c r="L12" s="561">
        <f t="shared" si="22"/>
        <v>0</v>
      </c>
      <c r="M12" s="561">
        <f t="shared" si="22"/>
        <v>26</v>
      </c>
      <c r="N12" s="561">
        <f t="shared" si="22"/>
        <v>0</v>
      </c>
      <c r="O12" s="561">
        <f t="shared" si="22"/>
        <v>0</v>
      </c>
      <c r="P12" s="155"/>
      <c r="Q12" s="176">
        <f aca="true" t="shared" si="23" ref="Q12:Q25">R12+S12+V12+W12+X12+Y12+Z12+AA12+AB12+AC12</f>
        <v>24</v>
      </c>
      <c r="R12" s="900">
        <v>10</v>
      </c>
      <c r="S12" s="177">
        <f aca="true" t="shared" si="24" ref="S12:S25">T12+U12</f>
        <v>0</v>
      </c>
      <c r="T12" s="900">
        <v>0</v>
      </c>
      <c r="U12" s="900">
        <v>0</v>
      </c>
      <c r="V12" s="900">
        <v>0</v>
      </c>
      <c r="W12" s="900">
        <v>0</v>
      </c>
      <c r="X12" s="900">
        <v>13</v>
      </c>
      <c r="Y12" s="900">
        <v>1</v>
      </c>
      <c r="Z12" s="900">
        <v>0</v>
      </c>
      <c r="AA12" s="900">
        <v>0</v>
      </c>
      <c r="AB12" s="903">
        <v>0</v>
      </c>
      <c r="AC12" s="903">
        <v>0</v>
      </c>
      <c r="AE12" s="176">
        <f aca="true" t="shared" si="25" ref="AE12:AE25">AF12+AG12+AJ12+AK12+AL12+AM12+AN12+AO12+AP12+AQ12</f>
        <v>86</v>
      </c>
      <c r="AF12" s="313">
        <v>34</v>
      </c>
      <c r="AG12" s="177">
        <f aca="true" t="shared" si="26" ref="AG12:AG25">AH12+AI12</f>
        <v>2</v>
      </c>
      <c r="AH12" s="313">
        <v>0</v>
      </c>
      <c r="AI12" s="313">
        <v>2</v>
      </c>
      <c r="AJ12" s="313">
        <v>0</v>
      </c>
      <c r="AK12" s="313">
        <v>0</v>
      </c>
      <c r="AL12" s="313">
        <v>41</v>
      </c>
      <c r="AM12" s="313">
        <v>3</v>
      </c>
      <c r="AN12" s="313">
        <v>0</v>
      </c>
      <c r="AO12" s="313">
        <v>6</v>
      </c>
      <c r="AP12" s="316">
        <v>0</v>
      </c>
      <c r="AQ12" s="316">
        <v>0</v>
      </c>
      <c r="AS12" s="176">
        <f aca="true" t="shared" si="27" ref="AS12:AS25">AT12+AU12+AX12+AY12+AZ12+BA12+BB12+BC12+BD12+BE12</f>
        <v>16</v>
      </c>
      <c r="AT12" s="321">
        <v>2</v>
      </c>
      <c r="AU12" s="177">
        <f aca="true" t="shared" si="28" ref="AU12:AU25">AV12+AW12</f>
        <v>0</v>
      </c>
      <c r="AV12" s="321">
        <v>0</v>
      </c>
      <c r="AW12" s="321">
        <v>0</v>
      </c>
      <c r="AX12" s="321">
        <v>0</v>
      </c>
      <c r="AY12" s="321">
        <v>0</v>
      </c>
      <c r="AZ12" s="321">
        <v>7</v>
      </c>
      <c r="BA12" s="321">
        <v>3</v>
      </c>
      <c r="BB12" s="321">
        <v>0</v>
      </c>
      <c r="BC12" s="321">
        <v>4</v>
      </c>
      <c r="BD12" s="323">
        <v>0</v>
      </c>
      <c r="BE12" s="323">
        <v>0</v>
      </c>
      <c r="BG12" s="176">
        <f aca="true" t="shared" si="29" ref="BG12:BG25">BH12+BI12+BL12+BM12+BN12+BO12+BP12+BQ12+BR12+BS12</f>
        <v>52</v>
      </c>
      <c r="BH12" s="325">
        <v>21</v>
      </c>
      <c r="BI12" s="177">
        <f aca="true" t="shared" si="30" ref="BI12:BI25">BJ12+BK12</f>
        <v>2</v>
      </c>
      <c r="BJ12" s="325">
        <v>0</v>
      </c>
      <c r="BK12" s="325">
        <v>2</v>
      </c>
      <c r="BL12" s="325">
        <v>0</v>
      </c>
      <c r="BM12" s="325">
        <v>0</v>
      </c>
      <c r="BN12" s="325">
        <v>27</v>
      </c>
      <c r="BO12" s="325">
        <v>0</v>
      </c>
      <c r="BP12" s="325">
        <v>0</v>
      </c>
      <c r="BQ12" s="325">
        <v>2</v>
      </c>
      <c r="BR12" s="327">
        <v>0</v>
      </c>
      <c r="BS12" s="327">
        <v>0</v>
      </c>
      <c r="BU12" s="176">
        <f aca="true" t="shared" si="31" ref="BU12:BU25">BV12+BW12+BZ12+CA12+CB12+CC12+CD12+CE12+CF12+CG12</f>
        <v>28</v>
      </c>
      <c r="BV12" s="900">
        <v>14</v>
      </c>
      <c r="BW12" s="177">
        <f aca="true" t="shared" si="32" ref="BW12:BW25">BX12+BY12</f>
        <v>3</v>
      </c>
      <c r="BX12" s="900">
        <v>0</v>
      </c>
      <c r="BY12" s="900">
        <v>3</v>
      </c>
      <c r="BZ12" s="900">
        <v>0</v>
      </c>
      <c r="CA12" s="900">
        <v>0</v>
      </c>
      <c r="CB12" s="900">
        <v>7</v>
      </c>
      <c r="CC12" s="900">
        <v>0</v>
      </c>
      <c r="CD12" s="900">
        <v>0</v>
      </c>
      <c r="CE12" s="900">
        <v>4</v>
      </c>
      <c r="CF12" s="903">
        <v>0</v>
      </c>
      <c r="CG12" s="903">
        <v>0</v>
      </c>
      <c r="CI12" s="176">
        <f aca="true" t="shared" si="33" ref="CI12:CI25">CJ12+CK12+CN12+CO12+CP12+CQ12+CR12+CS12+CT12+CU12</f>
        <v>8</v>
      </c>
      <c r="CJ12" s="329">
        <v>0</v>
      </c>
      <c r="CK12" s="177">
        <f aca="true" t="shared" si="34" ref="CK12:CK25">CL12+CM12</f>
        <v>0</v>
      </c>
      <c r="CL12" s="321">
        <v>0</v>
      </c>
      <c r="CM12" s="321">
        <v>0</v>
      </c>
      <c r="CN12" s="321">
        <v>1</v>
      </c>
      <c r="CO12" s="321">
        <v>0</v>
      </c>
      <c r="CP12" s="321">
        <v>7</v>
      </c>
      <c r="CQ12" s="321">
        <v>0</v>
      </c>
      <c r="CR12" s="321">
        <v>0</v>
      </c>
      <c r="CS12" s="321">
        <v>0</v>
      </c>
      <c r="CT12" s="323">
        <v>0</v>
      </c>
      <c r="CU12" s="323">
        <v>0</v>
      </c>
      <c r="CW12" s="176">
        <f aca="true" t="shared" si="35" ref="CW12:CW25">CX12+CY12+DB12+DC12+DD12+DE12+DF12+DG12+DH12+DI12</f>
        <v>0</v>
      </c>
      <c r="CX12" s="332">
        <v>0</v>
      </c>
      <c r="CY12" s="177">
        <f aca="true" t="shared" si="36" ref="CY12:CY25">CZ12+DA12</f>
        <v>0</v>
      </c>
      <c r="CZ12" s="332">
        <v>0</v>
      </c>
      <c r="DA12" s="332">
        <v>0</v>
      </c>
      <c r="DB12" s="332">
        <v>0</v>
      </c>
      <c r="DC12" s="332">
        <v>0</v>
      </c>
      <c r="DD12" s="332">
        <v>0</v>
      </c>
      <c r="DE12" s="332">
        <v>0</v>
      </c>
      <c r="DF12" s="332">
        <v>0</v>
      </c>
      <c r="DG12" s="332">
        <v>0</v>
      </c>
      <c r="DH12" s="335">
        <v>0</v>
      </c>
      <c r="DI12" s="335">
        <v>0</v>
      </c>
      <c r="DK12" s="176">
        <f aca="true" t="shared" si="37" ref="DK12:DK25">DL12+DM12+DP12+DQ12+DR12+DS12+DT12+DU12+DV12+DW12</f>
        <v>29</v>
      </c>
      <c r="DL12" s="321">
        <v>16</v>
      </c>
      <c r="DM12" s="177">
        <f aca="true" t="shared" si="38" ref="DM12:DM25">DN12+DO12</f>
        <v>0</v>
      </c>
      <c r="DN12" s="321">
        <v>0</v>
      </c>
      <c r="DO12" s="321">
        <v>0</v>
      </c>
      <c r="DP12" s="321">
        <v>0</v>
      </c>
      <c r="DQ12" s="321">
        <v>0</v>
      </c>
      <c r="DR12" s="321">
        <v>10</v>
      </c>
      <c r="DS12" s="321">
        <v>0</v>
      </c>
      <c r="DT12" s="321">
        <v>0</v>
      </c>
      <c r="DU12" s="321">
        <v>3</v>
      </c>
      <c r="DV12" s="323">
        <v>0</v>
      </c>
      <c r="DW12" s="323">
        <v>0</v>
      </c>
      <c r="DY12" s="176">
        <f aca="true" t="shared" si="39" ref="DY12:DY25">DZ12+EA12+ED12+EE12+EF12+EG12+EH12+EI12+EJ12+EK12</f>
        <v>46</v>
      </c>
      <c r="DZ12" s="302">
        <v>28</v>
      </c>
      <c r="EA12" s="177">
        <f aca="true" t="shared" si="40" ref="EA12:EA25">EB12+EC12</f>
        <v>3</v>
      </c>
      <c r="EB12" s="302">
        <v>0</v>
      </c>
      <c r="EC12" s="302">
        <v>3</v>
      </c>
      <c r="ED12" s="302">
        <v>0</v>
      </c>
      <c r="EE12" s="302">
        <v>0</v>
      </c>
      <c r="EF12" s="302">
        <v>6</v>
      </c>
      <c r="EG12" s="302">
        <v>2</v>
      </c>
      <c r="EH12" s="302">
        <v>0</v>
      </c>
      <c r="EI12" s="302">
        <v>7</v>
      </c>
      <c r="EJ12" s="303">
        <v>0</v>
      </c>
      <c r="EK12" s="303">
        <v>0</v>
      </c>
      <c r="EM12" s="176">
        <f aca="true" t="shared" si="41" ref="EM12:EM25">EN12+EO12+ER12+ES12+ET12+EU12+EV12+EW12+EX12+EY12</f>
        <v>8</v>
      </c>
      <c r="EN12" s="321">
        <v>0</v>
      </c>
      <c r="EO12" s="177">
        <f aca="true" t="shared" si="42" ref="EO12:EO25">EP12+EQ12</f>
        <v>4</v>
      </c>
      <c r="EP12" s="321">
        <v>0</v>
      </c>
      <c r="EQ12" s="321">
        <v>4</v>
      </c>
      <c r="ER12" s="321">
        <v>0</v>
      </c>
      <c r="ES12" s="321">
        <v>2</v>
      </c>
      <c r="ET12" s="321">
        <v>2</v>
      </c>
      <c r="EU12" s="321">
        <v>0</v>
      </c>
      <c r="EV12" s="321">
        <v>0</v>
      </c>
      <c r="EW12" s="321">
        <v>0</v>
      </c>
      <c r="EX12" s="323">
        <v>0</v>
      </c>
      <c r="EY12" s="323">
        <v>0</v>
      </c>
      <c r="FA12" s="176">
        <f aca="true" t="shared" si="43" ref="FA12:FA25">FB12+FC12+FF12+FG12+FH12+FI12+FJ12+FK12+FL12+FM12</f>
        <v>1</v>
      </c>
      <c r="FB12" s="325">
        <v>0</v>
      </c>
      <c r="FC12" s="177">
        <f aca="true" t="shared" si="44" ref="FC12:FC25">FD12+FE12</f>
        <v>0</v>
      </c>
      <c r="FD12" s="325">
        <v>0</v>
      </c>
      <c r="FE12" s="325">
        <v>0</v>
      </c>
      <c r="FF12" s="325">
        <v>0</v>
      </c>
      <c r="FG12" s="325">
        <v>0</v>
      </c>
      <c r="FH12" s="325">
        <v>1</v>
      </c>
      <c r="FI12" s="325">
        <v>0</v>
      </c>
      <c r="FJ12" s="325">
        <v>0</v>
      </c>
      <c r="FK12" s="325">
        <v>0</v>
      </c>
      <c r="FL12" s="327">
        <v>0</v>
      </c>
      <c r="FM12" s="327">
        <v>0</v>
      </c>
      <c r="FO12" s="176">
        <f aca="true" t="shared" si="45" ref="FO12:FO25">FP12+FQ12+FT12+FU12+FV12+FW12+FX12+FY12+FZ12+GA12</f>
        <v>34</v>
      </c>
      <c r="FP12" s="900">
        <v>27</v>
      </c>
      <c r="FQ12" s="177">
        <f aca="true" t="shared" si="46" ref="FQ12:FQ25">FR12+FS12</f>
        <v>0</v>
      </c>
      <c r="FR12" s="900">
        <v>0</v>
      </c>
      <c r="FS12" s="900">
        <v>0</v>
      </c>
      <c r="FT12" s="900">
        <v>0</v>
      </c>
      <c r="FU12" s="900">
        <v>0</v>
      </c>
      <c r="FV12" s="900">
        <v>6</v>
      </c>
      <c r="FW12" s="900">
        <v>1</v>
      </c>
      <c r="FX12" s="900">
        <v>0</v>
      </c>
      <c r="FY12" s="900">
        <v>0</v>
      </c>
      <c r="FZ12" s="903">
        <v>0</v>
      </c>
      <c r="GA12" s="903">
        <v>0</v>
      </c>
      <c r="GC12" s="176">
        <f aca="true" t="shared" si="47" ref="GC12:GC25">GD12+GE12+GH12+GI12+GJ12+GK12+GL12+GM12+GN12+GO12</f>
        <v>0</v>
      </c>
      <c r="GD12" s="325"/>
      <c r="GE12" s="177">
        <f aca="true" t="shared" si="48" ref="GE12:GE25">GF12+GG12</f>
        <v>0</v>
      </c>
      <c r="GF12" s="325"/>
      <c r="GG12" s="325"/>
      <c r="GH12" s="325"/>
      <c r="GI12" s="325"/>
      <c r="GJ12" s="325"/>
      <c r="GK12" s="325"/>
      <c r="GL12" s="325"/>
      <c r="GM12" s="325"/>
      <c r="GN12" s="327"/>
      <c r="GO12" s="327"/>
      <c r="GQ12" s="176">
        <f aca="true" t="shared" si="49" ref="GQ12:GQ25">GR12+GS12+GV12+GW12+GX12+GY12+GZ12+HA12+HB12+HC12</f>
        <v>0</v>
      </c>
      <c r="GR12" s="313"/>
      <c r="GS12" s="177">
        <f aca="true" t="shared" si="50" ref="GS12:GS25">GT12+GU12</f>
        <v>0</v>
      </c>
      <c r="GT12" s="313"/>
      <c r="GU12" s="313"/>
      <c r="GV12" s="313"/>
      <c r="GW12" s="313"/>
      <c r="GX12" s="313"/>
      <c r="GY12" s="313"/>
      <c r="GZ12" s="313"/>
      <c r="HA12" s="313"/>
      <c r="HB12" s="316"/>
      <c r="HC12" s="316"/>
      <c r="HE12" s="176">
        <f aca="true" t="shared" si="51" ref="HE12:HE25">HF12+HG12+HJ12+HK12+HL12+HM12+HN12+HO12+HP12+HQ12</f>
        <v>0</v>
      </c>
      <c r="HF12" s="332"/>
      <c r="HG12" s="177">
        <f aca="true" t="shared" si="52" ref="HG12:HG25">HH12+HI12</f>
        <v>0</v>
      </c>
      <c r="HH12" s="332"/>
      <c r="HI12" s="332"/>
      <c r="HJ12" s="332"/>
      <c r="HK12" s="332"/>
      <c r="HL12" s="332"/>
      <c r="HM12" s="332"/>
      <c r="HN12" s="332"/>
      <c r="HO12" s="332"/>
      <c r="HP12" s="335"/>
      <c r="HQ12" s="335"/>
      <c r="HS12" s="176">
        <f aca="true" t="shared" si="53" ref="HS12:HS24">HT12+HU12+HX12+HY12+HZ12+IA12+IB12+IC12+ID12+IE12</f>
        <v>0</v>
      </c>
      <c r="HT12" s="325"/>
      <c r="HU12" s="177">
        <f aca="true" t="shared" si="54" ref="HU12:HU25">HV12+HW12</f>
        <v>0</v>
      </c>
      <c r="HV12" s="325"/>
      <c r="HW12" s="325"/>
      <c r="HX12" s="325"/>
      <c r="HY12" s="325"/>
      <c r="HZ12" s="325"/>
      <c r="IA12" s="325"/>
      <c r="IB12" s="325"/>
      <c r="IC12" s="325"/>
      <c r="ID12" s="327"/>
      <c r="IE12" s="327"/>
    </row>
    <row r="13" spans="1:239" s="149" customFormat="1" ht="22.5" customHeight="1">
      <c r="A13" s="180">
        <v>2</v>
      </c>
      <c r="B13" s="181" t="s">
        <v>100</v>
      </c>
      <c r="C13" s="176">
        <f t="shared" si="21"/>
        <v>92</v>
      </c>
      <c r="D13" s="561">
        <f>R13+AF13+AT13+BH13+BV13+CJ13+CX13+DL13+DZ13+EN13+FB13+FP13+GD13+GR13+HF13+HT13</f>
        <v>54</v>
      </c>
      <c r="E13" s="177">
        <f aca="true" t="shared" si="55" ref="E13:E25">F13+G13</f>
        <v>21</v>
      </c>
      <c r="F13" s="561">
        <f>T13+AH13+AV13+BJ13+BX13+CL13+CZ13+DN13+EB13+EP13+FD13+FR13+GF13+GT13+HH13+HV13</f>
        <v>0</v>
      </c>
      <c r="G13" s="561">
        <f t="shared" si="22"/>
        <v>21</v>
      </c>
      <c r="H13" s="561">
        <f t="shared" si="22"/>
        <v>1</v>
      </c>
      <c r="I13" s="561">
        <f t="shared" si="22"/>
        <v>0</v>
      </c>
      <c r="J13" s="561">
        <f t="shared" si="22"/>
        <v>11</v>
      </c>
      <c r="K13" s="561">
        <f t="shared" si="22"/>
        <v>0</v>
      </c>
      <c r="L13" s="561">
        <f t="shared" si="22"/>
        <v>0</v>
      </c>
      <c r="M13" s="561">
        <f t="shared" si="22"/>
        <v>5</v>
      </c>
      <c r="N13" s="561">
        <f t="shared" si="22"/>
        <v>0</v>
      </c>
      <c r="O13" s="561">
        <f t="shared" si="22"/>
        <v>0</v>
      </c>
      <c r="P13" s="155"/>
      <c r="Q13" s="176">
        <f t="shared" si="23"/>
        <v>0</v>
      </c>
      <c r="R13" s="901">
        <v>0</v>
      </c>
      <c r="S13" s="177">
        <f t="shared" si="24"/>
        <v>0</v>
      </c>
      <c r="T13" s="901">
        <v>0</v>
      </c>
      <c r="U13" s="901">
        <v>0</v>
      </c>
      <c r="V13" s="901">
        <v>0</v>
      </c>
      <c r="W13" s="901">
        <v>0</v>
      </c>
      <c r="X13" s="901">
        <v>0</v>
      </c>
      <c r="Y13" s="901">
        <v>0</v>
      </c>
      <c r="Z13" s="901">
        <v>0</v>
      </c>
      <c r="AA13" s="901">
        <v>0</v>
      </c>
      <c r="AB13" s="903">
        <v>0</v>
      </c>
      <c r="AC13" s="903">
        <v>0</v>
      </c>
      <c r="AE13" s="176">
        <f t="shared" si="25"/>
        <v>6</v>
      </c>
      <c r="AF13" s="314">
        <v>4</v>
      </c>
      <c r="AG13" s="177">
        <f t="shared" si="26"/>
        <v>0</v>
      </c>
      <c r="AH13" s="314">
        <v>0</v>
      </c>
      <c r="AI13" s="314">
        <v>0</v>
      </c>
      <c r="AJ13" s="314">
        <v>0</v>
      </c>
      <c r="AK13" s="314">
        <v>0</v>
      </c>
      <c r="AL13" s="314">
        <v>2</v>
      </c>
      <c r="AM13" s="314">
        <v>0</v>
      </c>
      <c r="AN13" s="314">
        <v>0</v>
      </c>
      <c r="AO13" s="314">
        <v>0</v>
      </c>
      <c r="AP13" s="316">
        <v>0</v>
      </c>
      <c r="AQ13" s="316">
        <v>0</v>
      </c>
      <c r="AS13" s="176">
        <f t="shared" si="27"/>
        <v>2</v>
      </c>
      <c r="AT13" s="322">
        <v>1</v>
      </c>
      <c r="AU13" s="177">
        <f t="shared" si="28"/>
        <v>0</v>
      </c>
      <c r="AV13" s="322">
        <v>0</v>
      </c>
      <c r="AW13" s="322">
        <v>0</v>
      </c>
      <c r="AX13" s="322">
        <v>0</v>
      </c>
      <c r="AY13" s="322">
        <v>0</v>
      </c>
      <c r="AZ13" s="322">
        <v>1</v>
      </c>
      <c r="BA13" s="322">
        <v>0</v>
      </c>
      <c r="BB13" s="322">
        <v>0</v>
      </c>
      <c r="BC13" s="322">
        <v>0</v>
      </c>
      <c r="BD13" s="323">
        <v>0</v>
      </c>
      <c r="BE13" s="323">
        <v>0</v>
      </c>
      <c r="BG13" s="176">
        <f t="shared" si="29"/>
        <v>6</v>
      </c>
      <c r="BH13" s="326">
        <v>3</v>
      </c>
      <c r="BI13" s="177">
        <f t="shared" si="30"/>
        <v>2</v>
      </c>
      <c r="BJ13" s="326">
        <v>0</v>
      </c>
      <c r="BK13" s="326">
        <v>2</v>
      </c>
      <c r="BL13" s="326">
        <v>0</v>
      </c>
      <c r="BM13" s="326">
        <v>0</v>
      </c>
      <c r="BN13" s="326">
        <v>1</v>
      </c>
      <c r="BO13" s="326">
        <v>0</v>
      </c>
      <c r="BP13" s="326">
        <v>0</v>
      </c>
      <c r="BQ13" s="326">
        <v>0</v>
      </c>
      <c r="BR13" s="327">
        <v>0</v>
      </c>
      <c r="BS13" s="327">
        <v>0</v>
      </c>
      <c r="BU13" s="176">
        <f t="shared" si="31"/>
        <v>40</v>
      </c>
      <c r="BV13" s="901">
        <v>27</v>
      </c>
      <c r="BW13" s="177">
        <f t="shared" si="32"/>
        <v>8</v>
      </c>
      <c r="BX13" s="901">
        <v>0</v>
      </c>
      <c r="BY13" s="901">
        <v>8</v>
      </c>
      <c r="BZ13" s="901">
        <v>0</v>
      </c>
      <c r="CA13" s="901">
        <v>0</v>
      </c>
      <c r="CB13" s="901">
        <v>0</v>
      </c>
      <c r="CC13" s="901">
        <v>0</v>
      </c>
      <c r="CD13" s="901">
        <v>0</v>
      </c>
      <c r="CE13" s="901">
        <v>5</v>
      </c>
      <c r="CF13" s="903">
        <v>0</v>
      </c>
      <c r="CG13" s="903">
        <v>0</v>
      </c>
      <c r="CI13" s="176">
        <f t="shared" si="33"/>
        <v>1</v>
      </c>
      <c r="CJ13" s="330">
        <v>0</v>
      </c>
      <c r="CK13" s="177">
        <f t="shared" si="34"/>
        <v>0</v>
      </c>
      <c r="CL13" s="322">
        <v>0</v>
      </c>
      <c r="CM13" s="322">
        <v>0</v>
      </c>
      <c r="CN13" s="322">
        <v>1</v>
      </c>
      <c r="CO13" s="322">
        <v>0</v>
      </c>
      <c r="CP13" s="322">
        <v>0</v>
      </c>
      <c r="CQ13" s="322">
        <v>0</v>
      </c>
      <c r="CR13" s="322">
        <v>0</v>
      </c>
      <c r="CS13" s="322">
        <v>0</v>
      </c>
      <c r="CT13" s="323">
        <v>0</v>
      </c>
      <c r="CU13" s="323">
        <v>0</v>
      </c>
      <c r="CW13" s="176">
        <f t="shared" si="35"/>
        <v>0</v>
      </c>
      <c r="CX13" s="333">
        <v>0</v>
      </c>
      <c r="CY13" s="177">
        <f t="shared" si="36"/>
        <v>0</v>
      </c>
      <c r="CZ13" s="333">
        <v>0</v>
      </c>
      <c r="DA13" s="333">
        <v>0</v>
      </c>
      <c r="DB13" s="333">
        <v>0</v>
      </c>
      <c r="DC13" s="333">
        <v>0</v>
      </c>
      <c r="DD13" s="333">
        <v>0</v>
      </c>
      <c r="DE13" s="333">
        <v>0</v>
      </c>
      <c r="DF13" s="333">
        <v>0</v>
      </c>
      <c r="DG13" s="333">
        <v>0</v>
      </c>
      <c r="DH13" s="335">
        <v>0</v>
      </c>
      <c r="DI13" s="335">
        <v>0</v>
      </c>
      <c r="DK13" s="176">
        <f t="shared" si="37"/>
        <v>2</v>
      </c>
      <c r="DL13" s="322">
        <v>0</v>
      </c>
      <c r="DM13" s="177">
        <f t="shared" si="38"/>
        <v>2</v>
      </c>
      <c r="DN13" s="322">
        <v>0</v>
      </c>
      <c r="DO13" s="322">
        <v>2</v>
      </c>
      <c r="DP13" s="322">
        <v>0</v>
      </c>
      <c r="DQ13" s="322">
        <v>0</v>
      </c>
      <c r="DR13" s="322">
        <v>0</v>
      </c>
      <c r="DS13" s="322">
        <v>0</v>
      </c>
      <c r="DT13" s="322">
        <v>0</v>
      </c>
      <c r="DU13" s="322">
        <v>0</v>
      </c>
      <c r="DV13" s="323">
        <v>0</v>
      </c>
      <c r="DW13" s="323">
        <v>0</v>
      </c>
      <c r="DY13" s="176">
        <f t="shared" si="39"/>
        <v>7</v>
      </c>
      <c r="DZ13" s="304">
        <v>7</v>
      </c>
      <c r="EA13" s="177">
        <f t="shared" si="40"/>
        <v>0</v>
      </c>
      <c r="EB13" s="304">
        <v>0</v>
      </c>
      <c r="EC13" s="304">
        <v>0</v>
      </c>
      <c r="ED13" s="304">
        <v>0</v>
      </c>
      <c r="EE13" s="304">
        <v>0</v>
      </c>
      <c r="EF13" s="304">
        <v>0</v>
      </c>
      <c r="EG13" s="304">
        <v>0</v>
      </c>
      <c r="EH13" s="304">
        <v>0</v>
      </c>
      <c r="EI13" s="304">
        <v>0</v>
      </c>
      <c r="EJ13" s="303">
        <v>0</v>
      </c>
      <c r="EK13" s="303">
        <v>0</v>
      </c>
      <c r="EM13" s="176">
        <f t="shared" si="41"/>
        <v>9</v>
      </c>
      <c r="EN13" s="322">
        <v>4</v>
      </c>
      <c r="EO13" s="177">
        <f t="shared" si="42"/>
        <v>5</v>
      </c>
      <c r="EP13" s="322">
        <v>0</v>
      </c>
      <c r="EQ13" s="322">
        <v>5</v>
      </c>
      <c r="ER13" s="322">
        <v>0</v>
      </c>
      <c r="ES13" s="322">
        <v>0</v>
      </c>
      <c r="ET13" s="322">
        <v>0</v>
      </c>
      <c r="EU13" s="322">
        <v>0</v>
      </c>
      <c r="EV13" s="322">
        <v>0</v>
      </c>
      <c r="EW13" s="322">
        <v>0</v>
      </c>
      <c r="EX13" s="323">
        <v>0</v>
      </c>
      <c r="EY13" s="323">
        <v>0</v>
      </c>
      <c r="FA13" s="176">
        <f t="shared" si="43"/>
        <v>4</v>
      </c>
      <c r="FB13" s="326">
        <v>0</v>
      </c>
      <c r="FC13" s="177">
        <f t="shared" si="44"/>
        <v>4</v>
      </c>
      <c r="FD13" s="326">
        <v>0</v>
      </c>
      <c r="FE13" s="326">
        <v>4</v>
      </c>
      <c r="FF13" s="326">
        <v>0</v>
      </c>
      <c r="FG13" s="326">
        <v>0</v>
      </c>
      <c r="FH13" s="326">
        <v>0</v>
      </c>
      <c r="FI13" s="326">
        <v>0</v>
      </c>
      <c r="FJ13" s="326">
        <v>0</v>
      </c>
      <c r="FK13" s="326">
        <v>0</v>
      </c>
      <c r="FL13" s="327">
        <v>0</v>
      </c>
      <c r="FM13" s="327">
        <v>0</v>
      </c>
      <c r="FO13" s="176">
        <f t="shared" si="45"/>
        <v>15</v>
      </c>
      <c r="FP13" s="901">
        <v>8</v>
      </c>
      <c r="FQ13" s="177">
        <f t="shared" si="46"/>
        <v>0</v>
      </c>
      <c r="FR13" s="901">
        <v>0</v>
      </c>
      <c r="FS13" s="901">
        <v>0</v>
      </c>
      <c r="FT13" s="901">
        <v>0</v>
      </c>
      <c r="FU13" s="901">
        <v>0</v>
      </c>
      <c r="FV13" s="901">
        <v>7</v>
      </c>
      <c r="FW13" s="901">
        <v>0</v>
      </c>
      <c r="FX13" s="901">
        <v>0</v>
      </c>
      <c r="FY13" s="901">
        <v>0</v>
      </c>
      <c r="FZ13" s="903">
        <v>0</v>
      </c>
      <c r="GA13" s="903">
        <v>0</v>
      </c>
      <c r="GC13" s="176">
        <f t="shared" si="47"/>
        <v>0</v>
      </c>
      <c r="GD13" s="326"/>
      <c r="GE13" s="177">
        <f t="shared" si="48"/>
        <v>0</v>
      </c>
      <c r="GF13" s="326"/>
      <c r="GG13" s="326"/>
      <c r="GH13" s="326"/>
      <c r="GI13" s="326"/>
      <c r="GJ13" s="326"/>
      <c r="GK13" s="326"/>
      <c r="GL13" s="326"/>
      <c r="GM13" s="326"/>
      <c r="GN13" s="327"/>
      <c r="GO13" s="327"/>
      <c r="GQ13" s="176">
        <f t="shared" si="49"/>
        <v>0</v>
      </c>
      <c r="GR13" s="314"/>
      <c r="GS13" s="177">
        <f t="shared" si="50"/>
        <v>0</v>
      </c>
      <c r="GT13" s="314"/>
      <c r="GU13" s="314"/>
      <c r="GV13" s="314"/>
      <c r="GW13" s="314"/>
      <c r="GX13" s="314"/>
      <c r="GY13" s="314"/>
      <c r="GZ13" s="314"/>
      <c r="HA13" s="314"/>
      <c r="HB13" s="316"/>
      <c r="HC13" s="316"/>
      <c r="HE13" s="176">
        <f t="shared" si="51"/>
        <v>0</v>
      </c>
      <c r="HF13" s="333"/>
      <c r="HG13" s="177">
        <f t="shared" si="52"/>
        <v>0</v>
      </c>
      <c r="HH13" s="333"/>
      <c r="HI13" s="333"/>
      <c r="HJ13" s="333"/>
      <c r="HK13" s="333"/>
      <c r="HL13" s="333"/>
      <c r="HM13" s="333"/>
      <c r="HN13" s="333"/>
      <c r="HO13" s="333"/>
      <c r="HP13" s="335"/>
      <c r="HQ13" s="335"/>
      <c r="HS13" s="176">
        <f t="shared" si="53"/>
        <v>0</v>
      </c>
      <c r="HT13" s="326"/>
      <c r="HU13" s="177">
        <f t="shared" si="54"/>
        <v>0</v>
      </c>
      <c r="HV13" s="326"/>
      <c r="HW13" s="326"/>
      <c r="HX13" s="326"/>
      <c r="HY13" s="326"/>
      <c r="HZ13" s="326"/>
      <c r="IA13" s="326"/>
      <c r="IB13" s="326"/>
      <c r="IC13" s="326"/>
      <c r="ID13" s="327"/>
      <c r="IE13" s="327"/>
    </row>
    <row r="14" spans="1:239" s="295" customFormat="1" ht="22.5" customHeight="1">
      <c r="A14" s="187" t="s">
        <v>1</v>
      </c>
      <c r="B14" s="188" t="s">
        <v>101</v>
      </c>
      <c r="C14" s="176">
        <f t="shared" si="21"/>
        <v>0</v>
      </c>
      <c r="D14" s="561">
        <f>R14+AF14+AT14+BH14+BV14+CJ14+CX14+DL14+DZ14+EN14+FB14+FP14+GD14+GR14+HF14+HT14</f>
        <v>0</v>
      </c>
      <c r="E14" s="177">
        <f>F14+G14</f>
        <v>0</v>
      </c>
      <c r="F14" s="561">
        <f>T14+AH14+AV14+BJ14+BX14+CL14+CZ14+DN14+EB14+EP14+FD14+FR14+GF14+GT14+HH14+HV14</f>
        <v>0</v>
      </c>
      <c r="G14" s="561">
        <f t="shared" si="22"/>
        <v>0</v>
      </c>
      <c r="H14" s="561">
        <f t="shared" si="22"/>
        <v>0</v>
      </c>
      <c r="I14" s="561">
        <f t="shared" si="22"/>
        <v>0</v>
      </c>
      <c r="J14" s="561">
        <f t="shared" si="22"/>
        <v>0</v>
      </c>
      <c r="K14" s="561">
        <f t="shared" si="22"/>
        <v>0</v>
      </c>
      <c r="L14" s="561">
        <f t="shared" si="22"/>
        <v>0</v>
      </c>
      <c r="M14" s="561">
        <f t="shared" si="22"/>
        <v>0</v>
      </c>
      <c r="N14" s="561">
        <f t="shared" si="22"/>
        <v>0</v>
      </c>
      <c r="O14" s="561">
        <f t="shared" si="22"/>
        <v>0</v>
      </c>
      <c r="P14" s="297"/>
      <c r="Q14" s="176">
        <f t="shared" si="23"/>
        <v>0</v>
      </c>
      <c r="R14" s="902">
        <v>0</v>
      </c>
      <c r="S14" s="177">
        <f t="shared" si="24"/>
        <v>0</v>
      </c>
      <c r="T14" s="904">
        <v>0</v>
      </c>
      <c r="U14" s="904">
        <v>0</v>
      </c>
      <c r="V14" s="904">
        <v>0</v>
      </c>
      <c r="W14" s="904">
        <v>0</v>
      </c>
      <c r="X14" s="904">
        <v>0</v>
      </c>
      <c r="Y14" s="904">
        <v>0</v>
      </c>
      <c r="Z14" s="904">
        <v>0</v>
      </c>
      <c r="AA14" s="904">
        <v>0</v>
      </c>
      <c r="AB14" s="905">
        <v>0</v>
      </c>
      <c r="AC14" s="905">
        <v>0</v>
      </c>
      <c r="AE14" s="176">
        <f t="shared" si="25"/>
        <v>0</v>
      </c>
      <c r="AF14" s="315">
        <v>0</v>
      </c>
      <c r="AG14" s="177">
        <f t="shared" si="26"/>
        <v>0</v>
      </c>
      <c r="AH14" s="317">
        <v>0</v>
      </c>
      <c r="AI14" s="317">
        <v>0</v>
      </c>
      <c r="AJ14" s="317">
        <v>0</v>
      </c>
      <c r="AK14" s="317">
        <v>0</v>
      </c>
      <c r="AL14" s="317">
        <v>0</v>
      </c>
      <c r="AM14" s="317">
        <v>0</v>
      </c>
      <c r="AN14" s="317">
        <v>0</v>
      </c>
      <c r="AO14" s="317">
        <v>0</v>
      </c>
      <c r="AP14" s="318">
        <v>0</v>
      </c>
      <c r="AQ14" s="318">
        <v>0</v>
      </c>
      <c r="AS14" s="176">
        <f t="shared" si="27"/>
        <v>0</v>
      </c>
      <c r="AT14" s="256">
        <v>0</v>
      </c>
      <c r="AU14" s="177">
        <f t="shared" si="28"/>
        <v>0</v>
      </c>
      <c r="AV14" s="259">
        <v>0</v>
      </c>
      <c r="AW14" s="259">
        <v>0</v>
      </c>
      <c r="AX14" s="259">
        <v>0</v>
      </c>
      <c r="AY14" s="259">
        <v>0</v>
      </c>
      <c r="AZ14" s="259">
        <v>0</v>
      </c>
      <c r="BA14" s="259">
        <v>0</v>
      </c>
      <c r="BB14" s="259">
        <v>0</v>
      </c>
      <c r="BC14" s="259">
        <v>0</v>
      </c>
      <c r="BD14" s="324">
        <v>0</v>
      </c>
      <c r="BE14" s="324">
        <v>0</v>
      </c>
      <c r="BG14" s="176">
        <f t="shared" si="29"/>
        <v>0</v>
      </c>
      <c r="BH14" s="241">
        <v>0</v>
      </c>
      <c r="BI14" s="177">
        <f t="shared" si="30"/>
        <v>0</v>
      </c>
      <c r="BJ14" s="244">
        <v>0</v>
      </c>
      <c r="BK14" s="244">
        <v>0</v>
      </c>
      <c r="BL14" s="244">
        <v>0</v>
      </c>
      <c r="BM14" s="244">
        <v>0</v>
      </c>
      <c r="BN14" s="244">
        <v>0</v>
      </c>
      <c r="BO14" s="244">
        <v>0</v>
      </c>
      <c r="BP14" s="244">
        <v>0</v>
      </c>
      <c r="BQ14" s="244">
        <v>0</v>
      </c>
      <c r="BR14" s="328">
        <v>0</v>
      </c>
      <c r="BS14" s="328">
        <v>0</v>
      </c>
      <c r="BU14" s="176">
        <f t="shared" si="31"/>
        <v>0</v>
      </c>
      <c r="BV14" s="902">
        <v>0</v>
      </c>
      <c r="BW14" s="177">
        <f t="shared" si="32"/>
        <v>0</v>
      </c>
      <c r="BX14" s="904">
        <v>0</v>
      </c>
      <c r="BY14" s="904">
        <v>0</v>
      </c>
      <c r="BZ14" s="904">
        <v>0</v>
      </c>
      <c r="CA14" s="904">
        <v>0</v>
      </c>
      <c r="CB14" s="904">
        <v>0</v>
      </c>
      <c r="CC14" s="904">
        <v>0</v>
      </c>
      <c r="CD14" s="904">
        <v>0</v>
      </c>
      <c r="CE14" s="904">
        <v>0</v>
      </c>
      <c r="CF14" s="905">
        <v>0</v>
      </c>
      <c r="CG14" s="905">
        <v>0</v>
      </c>
      <c r="CI14" s="176">
        <f t="shared" si="33"/>
        <v>0</v>
      </c>
      <c r="CJ14" s="331">
        <v>0</v>
      </c>
      <c r="CK14" s="177">
        <f t="shared" si="34"/>
        <v>0</v>
      </c>
      <c r="CL14" s="259">
        <v>0</v>
      </c>
      <c r="CM14" s="259">
        <v>0</v>
      </c>
      <c r="CN14" s="259">
        <v>0</v>
      </c>
      <c r="CO14" s="259">
        <v>0</v>
      </c>
      <c r="CP14" s="259">
        <v>0</v>
      </c>
      <c r="CQ14" s="259">
        <v>0</v>
      </c>
      <c r="CR14" s="259">
        <v>0</v>
      </c>
      <c r="CS14" s="259">
        <v>0</v>
      </c>
      <c r="CT14" s="324">
        <v>0</v>
      </c>
      <c r="CU14" s="324">
        <v>0</v>
      </c>
      <c r="CW14" s="176">
        <f t="shared" si="35"/>
        <v>0</v>
      </c>
      <c r="CX14" s="334">
        <v>0</v>
      </c>
      <c r="CY14" s="177">
        <f t="shared" si="36"/>
        <v>0</v>
      </c>
      <c r="CZ14" s="336">
        <v>0</v>
      </c>
      <c r="DA14" s="336">
        <v>0</v>
      </c>
      <c r="DB14" s="336">
        <v>0</v>
      </c>
      <c r="DC14" s="336">
        <v>0</v>
      </c>
      <c r="DD14" s="336">
        <v>0</v>
      </c>
      <c r="DE14" s="336">
        <v>0</v>
      </c>
      <c r="DF14" s="336">
        <v>0</v>
      </c>
      <c r="DG14" s="336">
        <v>0</v>
      </c>
      <c r="DH14" s="337">
        <v>0</v>
      </c>
      <c r="DI14" s="337">
        <v>0</v>
      </c>
      <c r="DK14" s="176">
        <f t="shared" si="37"/>
        <v>0</v>
      </c>
      <c r="DL14" s="256">
        <v>0</v>
      </c>
      <c r="DM14" s="177">
        <f t="shared" si="38"/>
        <v>0</v>
      </c>
      <c r="DN14" s="259">
        <v>0</v>
      </c>
      <c r="DO14" s="259">
        <v>0</v>
      </c>
      <c r="DP14" s="259">
        <v>0</v>
      </c>
      <c r="DQ14" s="259">
        <v>0</v>
      </c>
      <c r="DR14" s="259">
        <v>0</v>
      </c>
      <c r="DS14" s="259">
        <v>0</v>
      </c>
      <c r="DT14" s="259">
        <v>0</v>
      </c>
      <c r="DU14" s="259">
        <v>0</v>
      </c>
      <c r="DV14" s="324">
        <v>0</v>
      </c>
      <c r="DW14" s="324">
        <v>0</v>
      </c>
      <c r="DY14" s="176">
        <f t="shared" si="39"/>
        <v>0</v>
      </c>
      <c r="DZ14" s="234">
        <v>0</v>
      </c>
      <c r="EA14" s="177">
        <f t="shared" si="40"/>
        <v>0</v>
      </c>
      <c r="EB14" s="237">
        <v>0</v>
      </c>
      <c r="EC14" s="237">
        <v>0</v>
      </c>
      <c r="ED14" s="237">
        <v>0</v>
      </c>
      <c r="EE14" s="237">
        <v>0</v>
      </c>
      <c r="EF14" s="237">
        <v>0</v>
      </c>
      <c r="EG14" s="237">
        <v>0</v>
      </c>
      <c r="EH14" s="237">
        <v>0</v>
      </c>
      <c r="EI14" s="237">
        <v>0</v>
      </c>
      <c r="EJ14" s="305">
        <v>0</v>
      </c>
      <c r="EK14" s="305">
        <v>0</v>
      </c>
      <c r="EM14" s="176">
        <f t="shared" si="41"/>
        <v>0</v>
      </c>
      <c r="EN14" s="256">
        <v>0</v>
      </c>
      <c r="EO14" s="177">
        <f t="shared" si="42"/>
        <v>0</v>
      </c>
      <c r="EP14" s="259">
        <v>0</v>
      </c>
      <c r="EQ14" s="259">
        <v>0</v>
      </c>
      <c r="ER14" s="259">
        <v>0</v>
      </c>
      <c r="ES14" s="259">
        <v>0</v>
      </c>
      <c r="ET14" s="259">
        <v>0</v>
      </c>
      <c r="EU14" s="259">
        <v>0</v>
      </c>
      <c r="EV14" s="259">
        <v>0</v>
      </c>
      <c r="EW14" s="259">
        <v>0</v>
      </c>
      <c r="EX14" s="324">
        <v>0</v>
      </c>
      <c r="EY14" s="324">
        <v>0</v>
      </c>
      <c r="FA14" s="176">
        <f t="shared" si="43"/>
        <v>0</v>
      </c>
      <c r="FB14" s="241">
        <v>0</v>
      </c>
      <c r="FC14" s="177">
        <f t="shared" si="44"/>
        <v>0</v>
      </c>
      <c r="FD14" s="244">
        <v>0</v>
      </c>
      <c r="FE14" s="244">
        <v>0</v>
      </c>
      <c r="FF14" s="244">
        <v>0</v>
      </c>
      <c r="FG14" s="244">
        <v>0</v>
      </c>
      <c r="FH14" s="244">
        <v>0</v>
      </c>
      <c r="FI14" s="244">
        <v>0</v>
      </c>
      <c r="FJ14" s="244">
        <v>0</v>
      </c>
      <c r="FK14" s="244">
        <v>0</v>
      </c>
      <c r="FL14" s="328">
        <v>0</v>
      </c>
      <c r="FM14" s="328">
        <v>0</v>
      </c>
      <c r="FO14" s="176">
        <f t="shared" si="45"/>
        <v>0</v>
      </c>
      <c r="FP14" s="902">
        <v>0</v>
      </c>
      <c r="FQ14" s="177">
        <f t="shared" si="46"/>
        <v>0</v>
      </c>
      <c r="FR14" s="904">
        <v>0</v>
      </c>
      <c r="FS14" s="904">
        <v>0</v>
      </c>
      <c r="FT14" s="904">
        <v>0</v>
      </c>
      <c r="FU14" s="904">
        <v>0</v>
      </c>
      <c r="FV14" s="904">
        <v>0</v>
      </c>
      <c r="FW14" s="904">
        <v>0</v>
      </c>
      <c r="FX14" s="904">
        <v>0</v>
      </c>
      <c r="FY14" s="904">
        <v>0</v>
      </c>
      <c r="FZ14" s="905">
        <v>0</v>
      </c>
      <c r="GA14" s="905">
        <v>0</v>
      </c>
      <c r="GC14" s="176">
        <f t="shared" si="47"/>
        <v>0</v>
      </c>
      <c r="GD14" s="241"/>
      <c r="GE14" s="177">
        <f t="shared" si="48"/>
        <v>0</v>
      </c>
      <c r="GF14" s="244"/>
      <c r="GG14" s="244"/>
      <c r="GH14" s="244"/>
      <c r="GI14" s="244"/>
      <c r="GJ14" s="244"/>
      <c r="GK14" s="244"/>
      <c r="GL14" s="244"/>
      <c r="GM14" s="244"/>
      <c r="GN14" s="328"/>
      <c r="GO14" s="328"/>
      <c r="GQ14" s="176">
        <f t="shared" si="49"/>
        <v>0</v>
      </c>
      <c r="GR14" s="315"/>
      <c r="GS14" s="177">
        <f t="shared" si="50"/>
        <v>0</v>
      </c>
      <c r="GT14" s="317"/>
      <c r="GU14" s="317"/>
      <c r="GV14" s="317"/>
      <c r="GW14" s="317"/>
      <c r="GX14" s="317"/>
      <c r="GY14" s="317"/>
      <c r="GZ14" s="317"/>
      <c r="HA14" s="317"/>
      <c r="HB14" s="318"/>
      <c r="HC14" s="318"/>
      <c r="HE14" s="176">
        <f t="shared" si="51"/>
        <v>0</v>
      </c>
      <c r="HF14" s="334"/>
      <c r="HG14" s="177">
        <f t="shared" si="52"/>
        <v>0</v>
      </c>
      <c r="HH14" s="336"/>
      <c r="HI14" s="336"/>
      <c r="HJ14" s="336"/>
      <c r="HK14" s="336"/>
      <c r="HL14" s="336"/>
      <c r="HM14" s="336"/>
      <c r="HN14" s="336"/>
      <c r="HO14" s="336"/>
      <c r="HP14" s="337"/>
      <c r="HQ14" s="337"/>
      <c r="HS14" s="176">
        <f t="shared" si="53"/>
        <v>0</v>
      </c>
      <c r="HT14" s="241"/>
      <c r="HU14" s="177">
        <f t="shared" si="54"/>
        <v>0</v>
      </c>
      <c r="HV14" s="244"/>
      <c r="HW14" s="244"/>
      <c r="HX14" s="244"/>
      <c r="HY14" s="244"/>
      <c r="HZ14" s="244"/>
      <c r="IA14" s="244"/>
      <c r="IB14" s="244"/>
      <c r="IC14" s="244"/>
      <c r="ID14" s="328"/>
      <c r="IE14" s="328"/>
    </row>
    <row r="15" spans="1:239" s="295" customFormat="1" ht="22.5" customHeight="1">
      <c r="A15" s="187" t="s">
        <v>9</v>
      </c>
      <c r="B15" s="188" t="s">
        <v>102</v>
      </c>
      <c r="C15" s="176">
        <f t="shared" si="21"/>
        <v>0</v>
      </c>
      <c r="D15" s="561">
        <f>R15+AF15+AT15+BH15+BV15+CJ15+CX15+DL15+DZ15+EN15+FB15+FP15+GD15+GR15+HF15+HT15</f>
        <v>0</v>
      </c>
      <c r="E15" s="177">
        <f t="shared" si="55"/>
        <v>0</v>
      </c>
      <c r="F15" s="561">
        <f>T15+AH15+AV15+BJ15+BX15+CL15+CZ15+DN15+EB15+EP15+FD15+FR15+GF15+GT15+HH15+HV15</f>
        <v>0</v>
      </c>
      <c r="G15" s="561">
        <f t="shared" si="22"/>
        <v>0</v>
      </c>
      <c r="H15" s="561">
        <f t="shared" si="22"/>
        <v>0</v>
      </c>
      <c r="I15" s="561">
        <f t="shared" si="22"/>
        <v>0</v>
      </c>
      <c r="J15" s="561">
        <f t="shared" si="22"/>
        <v>0</v>
      </c>
      <c r="K15" s="561">
        <f t="shared" si="22"/>
        <v>0</v>
      </c>
      <c r="L15" s="561">
        <f t="shared" si="22"/>
        <v>0</v>
      </c>
      <c r="M15" s="561">
        <f t="shared" si="22"/>
        <v>0</v>
      </c>
      <c r="N15" s="561">
        <f t="shared" si="22"/>
        <v>0</v>
      </c>
      <c r="O15" s="561">
        <f t="shared" si="22"/>
        <v>0</v>
      </c>
      <c r="P15" s="297"/>
      <c r="Q15" s="176">
        <f t="shared" si="23"/>
        <v>0</v>
      </c>
      <c r="R15" s="234">
        <v>0</v>
      </c>
      <c r="S15" s="177">
        <f t="shared" si="24"/>
        <v>0</v>
      </c>
      <c r="T15" s="237">
        <v>0</v>
      </c>
      <c r="U15" s="237">
        <v>0</v>
      </c>
      <c r="V15" s="237">
        <v>0</v>
      </c>
      <c r="W15" s="237">
        <v>0</v>
      </c>
      <c r="X15" s="237">
        <v>0</v>
      </c>
      <c r="Y15" s="237">
        <v>0</v>
      </c>
      <c r="Z15" s="237">
        <v>0</v>
      </c>
      <c r="AA15" s="237">
        <v>0</v>
      </c>
      <c r="AB15" s="305">
        <v>0</v>
      </c>
      <c r="AC15" s="305">
        <v>0</v>
      </c>
      <c r="AE15" s="176">
        <f t="shared" si="25"/>
        <v>0</v>
      </c>
      <c r="AF15" s="315">
        <v>0</v>
      </c>
      <c r="AG15" s="177">
        <f t="shared" si="26"/>
        <v>0</v>
      </c>
      <c r="AH15" s="317">
        <v>0</v>
      </c>
      <c r="AI15" s="317">
        <v>0</v>
      </c>
      <c r="AJ15" s="317">
        <v>0</v>
      </c>
      <c r="AK15" s="317">
        <v>0</v>
      </c>
      <c r="AL15" s="317">
        <v>0</v>
      </c>
      <c r="AM15" s="317">
        <v>0</v>
      </c>
      <c r="AN15" s="317">
        <v>0</v>
      </c>
      <c r="AO15" s="317">
        <v>0</v>
      </c>
      <c r="AP15" s="318">
        <v>0</v>
      </c>
      <c r="AQ15" s="318">
        <v>0</v>
      </c>
      <c r="AS15" s="176">
        <f t="shared" si="27"/>
        <v>0</v>
      </c>
      <c r="AT15" s="256">
        <v>0</v>
      </c>
      <c r="AU15" s="177">
        <f t="shared" si="28"/>
        <v>0</v>
      </c>
      <c r="AV15" s="259">
        <v>0</v>
      </c>
      <c r="AW15" s="259">
        <v>0</v>
      </c>
      <c r="AX15" s="259">
        <v>0</v>
      </c>
      <c r="AY15" s="259">
        <v>0</v>
      </c>
      <c r="AZ15" s="259">
        <v>0</v>
      </c>
      <c r="BA15" s="259">
        <v>0</v>
      </c>
      <c r="BB15" s="259">
        <v>0</v>
      </c>
      <c r="BC15" s="259">
        <v>0</v>
      </c>
      <c r="BD15" s="324">
        <v>0</v>
      </c>
      <c r="BE15" s="324">
        <v>0</v>
      </c>
      <c r="BG15" s="176">
        <f t="shared" si="29"/>
        <v>0</v>
      </c>
      <c r="BH15" s="241">
        <v>0</v>
      </c>
      <c r="BI15" s="177">
        <f t="shared" si="30"/>
        <v>0</v>
      </c>
      <c r="BJ15" s="244">
        <v>0</v>
      </c>
      <c r="BK15" s="244">
        <v>0</v>
      </c>
      <c r="BL15" s="244">
        <v>0</v>
      </c>
      <c r="BM15" s="244">
        <v>0</v>
      </c>
      <c r="BN15" s="244">
        <v>0</v>
      </c>
      <c r="BO15" s="244">
        <v>0</v>
      </c>
      <c r="BP15" s="244">
        <v>0</v>
      </c>
      <c r="BQ15" s="244">
        <v>0</v>
      </c>
      <c r="BR15" s="328">
        <v>0</v>
      </c>
      <c r="BS15" s="328">
        <v>0</v>
      </c>
      <c r="BU15" s="176">
        <f t="shared" si="31"/>
        <v>0</v>
      </c>
      <c r="BV15" s="902">
        <v>0</v>
      </c>
      <c r="BW15" s="177">
        <f t="shared" si="32"/>
        <v>0</v>
      </c>
      <c r="BX15" s="904">
        <v>0</v>
      </c>
      <c r="BY15" s="904">
        <v>0</v>
      </c>
      <c r="BZ15" s="904">
        <v>0</v>
      </c>
      <c r="CA15" s="904">
        <v>0</v>
      </c>
      <c r="CB15" s="904">
        <v>0</v>
      </c>
      <c r="CC15" s="904">
        <v>0</v>
      </c>
      <c r="CD15" s="904">
        <v>0</v>
      </c>
      <c r="CE15" s="904">
        <v>0</v>
      </c>
      <c r="CF15" s="905">
        <v>0</v>
      </c>
      <c r="CG15" s="905">
        <v>0</v>
      </c>
      <c r="CI15" s="176">
        <f t="shared" si="33"/>
        <v>0</v>
      </c>
      <c r="CJ15" s="331">
        <v>0</v>
      </c>
      <c r="CK15" s="177">
        <f t="shared" si="34"/>
        <v>0</v>
      </c>
      <c r="CL15" s="259">
        <v>0</v>
      </c>
      <c r="CM15" s="259">
        <v>0</v>
      </c>
      <c r="CN15" s="259">
        <v>0</v>
      </c>
      <c r="CO15" s="259">
        <v>0</v>
      </c>
      <c r="CP15" s="259">
        <v>0</v>
      </c>
      <c r="CQ15" s="259">
        <v>0</v>
      </c>
      <c r="CR15" s="259">
        <v>0</v>
      </c>
      <c r="CS15" s="259">
        <v>0</v>
      </c>
      <c r="CT15" s="324">
        <v>0</v>
      </c>
      <c r="CU15" s="324">
        <v>0</v>
      </c>
      <c r="CW15" s="176">
        <f t="shared" si="35"/>
        <v>0</v>
      </c>
      <c r="CX15" s="334">
        <v>0</v>
      </c>
      <c r="CY15" s="177">
        <f t="shared" si="36"/>
        <v>0</v>
      </c>
      <c r="CZ15" s="336">
        <v>0</v>
      </c>
      <c r="DA15" s="336">
        <v>0</v>
      </c>
      <c r="DB15" s="336">
        <v>0</v>
      </c>
      <c r="DC15" s="336">
        <v>0</v>
      </c>
      <c r="DD15" s="336">
        <v>0</v>
      </c>
      <c r="DE15" s="336">
        <v>0</v>
      </c>
      <c r="DF15" s="336">
        <v>0</v>
      </c>
      <c r="DG15" s="336">
        <v>0</v>
      </c>
      <c r="DH15" s="337">
        <v>0</v>
      </c>
      <c r="DI15" s="337">
        <v>0</v>
      </c>
      <c r="DK15" s="176">
        <f t="shared" si="37"/>
        <v>0</v>
      </c>
      <c r="DL15" s="256">
        <v>0</v>
      </c>
      <c r="DM15" s="177">
        <f t="shared" si="38"/>
        <v>0</v>
      </c>
      <c r="DN15" s="259">
        <v>0</v>
      </c>
      <c r="DO15" s="259">
        <v>0</v>
      </c>
      <c r="DP15" s="259">
        <v>0</v>
      </c>
      <c r="DQ15" s="259">
        <v>0</v>
      </c>
      <c r="DR15" s="259">
        <v>0</v>
      </c>
      <c r="DS15" s="259">
        <v>0</v>
      </c>
      <c r="DT15" s="259">
        <v>0</v>
      </c>
      <c r="DU15" s="259">
        <v>0</v>
      </c>
      <c r="DV15" s="324">
        <v>0</v>
      </c>
      <c r="DW15" s="324">
        <v>0</v>
      </c>
      <c r="DY15" s="176">
        <f t="shared" si="39"/>
        <v>0</v>
      </c>
      <c r="DZ15" s="234">
        <v>0</v>
      </c>
      <c r="EA15" s="177">
        <f t="shared" si="40"/>
        <v>0</v>
      </c>
      <c r="EB15" s="237">
        <v>0</v>
      </c>
      <c r="EC15" s="237">
        <v>0</v>
      </c>
      <c r="ED15" s="237">
        <v>0</v>
      </c>
      <c r="EE15" s="237">
        <v>0</v>
      </c>
      <c r="EF15" s="237">
        <v>0</v>
      </c>
      <c r="EG15" s="237">
        <v>0</v>
      </c>
      <c r="EH15" s="237">
        <v>0</v>
      </c>
      <c r="EI15" s="237">
        <v>0</v>
      </c>
      <c r="EJ15" s="305">
        <v>0</v>
      </c>
      <c r="EK15" s="305">
        <v>0</v>
      </c>
      <c r="EM15" s="176">
        <f t="shared" si="41"/>
        <v>0</v>
      </c>
      <c r="EN15" s="256">
        <v>0</v>
      </c>
      <c r="EO15" s="177">
        <f t="shared" si="42"/>
        <v>0</v>
      </c>
      <c r="EP15" s="259">
        <v>0</v>
      </c>
      <c r="EQ15" s="259">
        <v>0</v>
      </c>
      <c r="ER15" s="259">
        <v>0</v>
      </c>
      <c r="ES15" s="259">
        <v>0</v>
      </c>
      <c r="ET15" s="259">
        <v>0</v>
      </c>
      <c r="EU15" s="259">
        <v>0</v>
      </c>
      <c r="EV15" s="259">
        <v>0</v>
      </c>
      <c r="EW15" s="259">
        <v>0</v>
      </c>
      <c r="EX15" s="324">
        <v>0</v>
      </c>
      <c r="EY15" s="324">
        <v>0</v>
      </c>
      <c r="FA15" s="176">
        <f t="shared" si="43"/>
        <v>0</v>
      </c>
      <c r="FB15" s="241">
        <v>0</v>
      </c>
      <c r="FC15" s="177">
        <f t="shared" si="44"/>
        <v>0</v>
      </c>
      <c r="FD15" s="244">
        <v>0</v>
      </c>
      <c r="FE15" s="244">
        <v>0</v>
      </c>
      <c r="FF15" s="244">
        <v>0</v>
      </c>
      <c r="FG15" s="244">
        <v>0</v>
      </c>
      <c r="FH15" s="244">
        <v>0</v>
      </c>
      <c r="FI15" s="244">
        <v>0</v>
      </c>
      <c r="FJ15" s="244">
        <v>0</v>
      </c>
      <c r="FK15" s="244">
        <v>0</v>
      </c>
      <c r="FL15" s="328">
        <v>0</v>
      </c>
      <c r="FM15" s="328">
        <v>0</v>
      </c>
      <c r="FO15" s="176">
        <f t="shared" si="45"/>
        <v>0</v>
      </c>
      <c r="FP15" s="902">
        <v>0</v>
      </c>
      <c r="FQ15" s="177">
        <f t="shared" si="46"/>
        <v>0</v>
      </c>
      <c r="FR15" s="904">
        <v>0</v>
      </c>
      <c r="FS15" s="904">
        <v>0</v>
      </c>
      <c r="FT15" s="904">
        <v>0</v>
      </c>
      <c r="FU15" s="904">
        <v>0</v>
      </c>
      <c r="FV15" s="904">
        <v>0</v>
      </c>
      <c r="FW15" s="904">
        <v>0</v>
      </c>
      <c r="FX15" s="904">
        <v>0</v>
      </c>
      <c r="FY15" s="904">
        <v>0</v>
      </c>
      <c r="FZ15" s="905">
        <v>0</v>
      </c>
      <c r="GA15" s="905">
        <v>0</v>
      </c>
      <c r="GC15" s="176">
        <f t="shared" si="47"/>
        <v>0</v>
      </c>
      <c r="GD15" s="241"/>
      <c r="GE15" s="177">
        <f t="shared" si="48"/>
        <v>0</v>
      </c>
      <c r="GF15" s="244"/>
      <c r="GG15" s="244"/>
      <c r="GH15" s="244"/>
      <c r="GI15" s="244"/>
      <c r="GJ15" s="244"/>
      <c r="GK15" s="244"/>
      <c r="GL15" s="244"/>
      <c r="GM15" s="244"/>
      <c r="GN15" s="328"/>
      <c r="GO15" s="328"/>
      <c r="GQ15" s="176">
        <f t="shared" si="49"/>
        <v>0</v>
      </c>
      <c r="GR15" s="315"/>
      <c r="GS15" s="177">
        <f t="shared" si="50"/>
        <v>0</v>
      </c>
      <c r="GT15" s="317"/>
      <c r="GU15" s="317"/>
      <c r="GV15" s="317"/>
      <c r="GW15" s="317"/>
      <c r="GX15" s="317"/>
      <c r="GY15" s="317"/>
      <c r="GZ15" s="317"/>
      <c r="HA15" s="317"/>
      <c r="HB15" s="318"/>
      <c r="HC15" s="318"/>
      <c r="HE15" s="176">
        <f t="shared" si="51"/>
        <v>0</v>
      </c>
      <c r="HF15" s="334"/>
      <c r="HG15" s="177">
        <f t="shared" si="52"/>
        <v>0</v>
      </c>
      <c r="HH15" s="336"/>
      <c r="HI15" s="336"/>
      <c r="HJ15" s="336"/>
      <c r="HK15" s="336"/>
      <c r="HL15" s="336"/>
      <c r="HM15" s="336"/>
      <c r="HN15" s="336"/>
      <c r="HO15" s="336"/>
      <c r="HP15" s="337"/>
      <c r="HQ15" s="337"/>
      <c r="HS15" s="176">
        <f t="shared" si="53"/>
        <v>0</v>
      </c>
      <c r="HT15" s="241"/>
      <c r="HU15" s="177">
        <f t="shared" si="54"/>
        <v>0</v>
      </c>
      <c r="HV15" s="244"/>
      <c r="HW15" s="244"/>
      <c r="HX15" s="244"/>
      <c r="HY15" s="244"/>
      <c r="HZ15" s="244"/>
      <c r="IA15" s="244"/>
      <c r="IB15" s="244"/>
      <c r="IC15" s="244"/>
      <c r="ID15" s="328"/>
      <c r="IE15" s="328"/>
    </row>
    <row r="16" spans="1:239" s="295" customFormat="1" ht="22.5" customHeight="1">
      <c r="A16" s="187" t="s">
        <v>103</v>
      </c>
      <c r="B16" s="188" t="s">
        <v>104</v>
      </c>
      <c r="C16" s="176">
        <f t="shared" si="21"/>
        <v>424</v>
      </c>
      <c r="D16" s="176">
        <f>D17+D25</f>
        <v>206</v>
      </c>
      <c r="E16" s="176">
        <f aca="true" t="shared" si="56" ref="E16:N16">E17+E25</f>
        <v>35</v>
      </c>
      <c r="F16" s="176">
        <f t="shared" si="56"/>
        <v>0</v>
      </c>
      <c r="G16" s="176">
        <f t="shared" si="56"/>
        <v>35</v>
      </c>
      <c r="H16" s="176">
        <f t="shared" si="56"/>
        <v>2</v>
      </c>
      <c r="I16" s="176">
        <f t="shared" si="56"/>
        <v>2</v>
      </c>
      <c r="J16" s="176">
        <f t="shared" si="56"/>
        <v>138</v>
      </c>
      <c r="K16" s="176">
        <f t="shared" si="56"/>
        <v>10</v>
      </c>
      <c r="L16" s="176">
        <f t="shared" si="56"/>
        <v>0</v>
      </c>
      <c r="M16" s="176">
        <f t="shared" si="56"/>
        <v>31</v>
      </c>
      <c r="N16" s="176">
        <f t="shared" si="56"/>
        <v>0</v>
      </c>
      <c r="O16" s="176">
        <f>O17+O25</f>
        <v>0</v>
      </c>
      <c r="P16" s="297"/>
      <c r="Q16" s="176">
        <f t="shared" si="23"/>
        <v>24</v>
      </c>
      <c r="R16" s="176">
        <f>R17+R25</f>
        <v>10</v>
      </c>
      <c r="S16" s="176">
        <f aca="true" t="shared" si="57" ref="S16:AC16">S17+S25</f>
        <v>0</v>
      </c>
      <c r="T16" s="176">
        <f t="shared" si="57"/>
        <v>0</v>
      </c>
      <c r="U16" s="176">
        <f t="shared" si="57"/>
        <v>0</v>
      </c>
      <c r="V16" s="176">
        <f t="shared" si="57"/>
        <v>0</v>
      </c>
      <c r="W16" s="176">
        <f t="shared" si="57"/>
        <v>0</v>
      </c>
      <c r="X16" s="176">
        <f t="shared" si="57"/>
        <v>13</v>
      </c>
      <c r="Y16" s="176">
        <f t="shared" si="57"/>
        <v>1</v>
      </c>
      <c r="Z16" s="176">
        <f t="shared" si="57"/>
        <v>0</v>
      </c>
      <c r="AA16" s="176">
        <f t="shared" si="57"/>
        <v>0</v>
      </c>
      <c r="AB16" s="176">
        <f t="shared" si="57"/>
        <v>0</v>
      </c>
      <c r="AC16" s="176">
        <f t="shared" si="57"/>
        <v>0</v>
      </c>
      <c r="AE16" s="176">
        <f t="shared" si="25"/>
        <v>92</v>
      </c>
      <c r="AF16" s="176">
        <f>AF17+AF25</f>
        <v>38</v>
      </c>
      <c r="AG16" s="176">
        <f aca="true" t="shared" si="58" ref="AG16:AQ16">AG17+AG25</f>
        <v>2</v>
      </c>
      <c r="AH16" s="176">
        <f t="shared" si="58"/>
        <v>0</v>
      </c>
      <c r="AI16" s="176">
        <f t="shared" si="58"/>
        <v>2</v>
      </c>
      <c r="AJ16" s="176">
        <f t="shared" si="58"/>
        <v>0</v>
      </c>
      <c r="AK16" s="176">
        <f t="shared" si="58"/>
        <v>0</v>
      </c>
      <c r="AL16" s="176">
        <f t="shared" si="58"/>
        <v>43</v>
      </c>
      <c r="AM16" s="176">
        <f t="shared" si="58"/>
        <v>3</v>
      </c>
      <c r="AN16" s="176">
        <f t="shared" si="58"/>
        <v>0</v>
      </c>
      <c r="AO16" s="176">
        <f t="shared" si="58"/>
        <v>6</v>
      </c>
      <c r="AP16" s="176">
        <f t="shared" si="58"/>
        <v>0</v>
      </c>
      <c r="AQ16" s="176">
        <f t="shared" si="58"/>
        <v>0</v>
      </c>
      <c r="AS16" s="176">
        <f t="shared" si="27"/>
        <v>18</v>
      </c>
      <c r="AT16" s="176">
        <f>AT17+AT25</f>
        <v>3</v>
      </c>
      <c r="AU16" s="176">
        <f aca="true" t="shared" si="59" ref="AU16:BE16">AU17+AU25</f>
        <v>0</v>
      </c>
      <c r="AV16" s="176">
        <f t="shared" si="59"/>
        <v>0</v>
      </c>
      <c r="AW16" s="176">
        <f t="shared" si="59"/>
        <v>0</v>
      </c>
      <c r="AX16" s="176">
        <f t="shared" si="59"/>
        <v>0</v>
      </c>
      <c r="AY16" s="176">
        <f t="shared" si="59"/>
        <v>0</v>
      </c>
      <c r="AZ16" s="176">
        <f t="shared" si="59"/>
        <v>8</v>
      </c>
      <c r="BA16" s="176">
        <f t="shared" si="59"/>
        <v>3</v>
      </c>
      <c r="BB16" s="176">
        <f t="shared" si="59"/>
        <v>0</v>
      </c>
      <c r="BC16" s="176">
        <f t="shared" si="59"/>
        <v>4</v>
      </c>
      <c r="BD16" s="176">
        <f t="shared" si="59"/>
        <v>0</v>
      </c>
      <c r="BE16" s="176">
        <f t="shared" si="59"/>
        <v>0</v>
      </c>
      <c r="BG16" s="176">
        <f t="shared" si="29"/>
        <v>58</v>
      </c>
      <c r="BH16" s="176">
        <f>BH17+BH25</f>
        <v>24</v>
      </c>
      <c r="BI16" s="176">
        <f aca="true" t="shared" si="60" ref="BI16:BS16">BI17+BI25</f>
        <v>4</v>
      </c>
      <c r="BJ16" s="176">
        <f t="shared" si="60"/>
        <v>0</v>
      </c>
      <c r="BK16" s="176">
        <f t="shared" si="60"/>
        <v>4</v>
      </c>
      <c r="BL16" s="176">
        <f t="shared" si="60"/>
        <v>0</v>
      </c>
      <c r="BM16" s="176">
        <f t="shared" si="60"/>
        <v>0</v>
      </c>
      <c r="BN16" s="176">
        <f t="shared" si="60"/>
        <v>28</v>
      </c>
      <c r="BO16" s="176">
        <f t="shared" si="60"/>
        <v>0</v>
      </c>
      <c r="BP16" s="176">
        <f t="shared" si="60"/>
        <v>0</v>
      </c>
      <c r="BQ16" s="176">
        <f t="shared" si="60"/>
        <v>2</v>
      </c>
      <c r="BR16" s="176">
        <f t="shared" si="60"/>
        <v>0</v>
      </c>
      <c r="BS16" s="176">
        <f t="shared" si="60"/>
        <v>0</v>
      </c>
      <c r="BU16" s="176">
        <f t="shared" si="31"/>
        <v>68</v>
      </c>
      <c r="BV16" s="176">
        <f>BV17+BV25</f>
        <v>41</v>
      </c>
      <c r="BW16" s="176">
        <f aca="true" t="shared" si="61" ref="BW16:CG16">BW17+BW25</f>
        <v>11</v>
      </c>
      <c r="BX16" s="176">
        <f t="shared" si="61"/>
        <v>0</v>
      </c>
      <c r="BY16" s="176">
        <f t="shared" si="61"/>
        <v>11</v>
      </c>
      <c r="BZ16" s="176">
        <f t="shared" si="61"/>
        <v>0</v>
      </c>
      <c r="CA16" s="176">
        <f t="shared" si="61"/>
        <v>0</v>
      </c>
      <c r="CB16" s="176">
        <f t="shared" si="61"/>
        <v>7</v>
      </c>
      <c r="CC16" s="176">
        <f t="shared" si="61"/>
        <v>0</v>
      </c>
      <c r="CD16" s="176">
        <f t="shared" si="61"/>
        <v>0</v>
      </c>
      <c r="CE16" s="176">
        <f t="shared" si="61"/>
        <v>9</v>
      </c>
      <c r="CF16" s="176">
        <f t="shared" si="61"/>
        <v>0</v>
      </c>
      <c r="CG16" s="176">
        <f t="shared" si="61"/>
        <v>0</v>
      </c>
      <c r="CI16" s="176">
        <f t="shared" si="33"/>
        <v>9</v>
      </c>
      <c r="CJ16" s="176">
        <f>CJ17+CJ25</f>
        <v>0</v>
      </c>
      <c r="CK16" s="176">
        <f aca="true" t="shared" si="62" ref="CK16:CU16">CK17+CK25</f>
        <v>0</v>
      </c>
      <c r="CL16" s="176">
        <f t="shared" si="62"/>
        <v>0</v>
      </c>
      <c r="CM16" s="176">
        <f t="shared" si="62"/>
        <v>0</v>
      </c>
      <c r="CN16" s="176">
        <f t="shared" si="62"/>
        <v>2</v>
      </c>
      <c r="CO16" s="176">
        <f t="shared" si="62"/>
        <v>0</v>
      </c>
      <c r="CP16" s="176">
        <f t="shared" si="62"/>
        <v>7</v>
      </c>
      <c r="CQ16" s="176">
        <f t="shared" si="62"/>
        <v>0</v>
      </c>
      <c r="CR16" s="176">
        <f t="shared" si="62"/>
        <v>0</v>
      </c>
      <c r="CS16" s="176">
        <f t="shared" si="62"/>
        <v>0</v>
      </c>
      <c r="CT16" s="176">
        <f t="shared" si="62"/>
        <v>0</v>
      </c>
      <c r="CU16" s="176">
        <f t="shared" si="62"/>
        <v>0</v>
      </c>
      <c r="CW16" s="176">
        <f t="shared" si="35"/>
        <v>0</v>
      </c>
      <c r="CX16" s="176">
        <f>CX17+CX25</f>
        <v>0</v>
      </c>
      <c r="CY16" s="176">
        <f aca="true" t="shared" si="63" ref="CY16:DI16">CY17+CY25</f>
        <v>0</v>
      </c>
      <c r="CZ16" s="176">
        <f t="shared" si="63"/>
        <v>0</v>
      </c>
      <c r="DA16" s="176">
        <f t="shared" si="63"/>
        <v>0</v>
      </c>
      <c r="DB16" s="176">
        <f t="shared" si="63"/>
        <v>0</v>
      </c>
      <c r="DC16" s="176">
        <f t="shared" si="63"/>
        <v>0</v>
      </c>
      <c r="DD16" s="176">
        <f t="shared" si="63"/>
        <v>0</v>
      </c>
      <c r="DE16" s="176">
        <f t="shared" si="63"/>
        <v>0</v>
      </c>
      <c r="DF16" s="176">
        <f t="shared" si="63"/>
        <v>0</v>
      </c>
      <c r="DG16" s="176">
        <f t="shared" si="63"/>
        <v>0</v>
      </c>
      <c r="DH16" s="176">
        <f t="shared" si="63"/>
        <v>0</v>
      </c>
      <c r="DI16" s="176">
        <f t="shared" si="63"/>
        <v>0</v>
      </c>
      <c r="DK16" s="176">
        <f t="shared" si="37"/>
        <v>31</v>
      </c>
      <c r="DL16" s="176">
        <f>DL17+DL25</f>
        <v>16</v>
      </c>
      <c r="DM16" s="176">
        <f aca="true" t="shared" si="64" ref="DM16:DW16">DM17+DM25</f>
        <v>2</v>
      </c>
      <c r="DN16" s="176">
        <f t="shared" si="64"/>
        <v>0</v>
      </c>
      <c r="DO16" s="176">
        <f t="shared" si="64"/>
        <v>2</v>
      </c>
      <c r="DP16" s="176">
        <f t="shared" si="64"/>
        <v>0</v>
      </c>
      <c r="DQ16" s="176">
        <f t="shared" si="64"/>
        <v>0</v>
      </c>
      <c r="DR16" s="176">
        <f t="shared" si="64"/>
        <v>10</v>
      </c>
      <c r="DS16" s="176">
        <f t="shared" si="64"/>
        <v>0</v>
      </c>
      <c r="DT16" s="176">
        <f t="shared" si="64"/>
        <v>0</v>
      </c>
      <c r="DU16" s="176">
        <f t="shared" si="64"/>
        <v>3</v>
      </c>
      <c r="DV16" s="176">
        <f t="shared" si="64"/>
        <v>0</v>
      </c>
      <c r="DW16" s="176">
        <f t="shared" si="64"/>
        <v>0</v>
      </c>
      <c r="DY16" s="176">
        <f t="shared" si="39"/>
        <v>53</v>
      </c>
      <c r="DZ16" s="176">
        <f>DZ17+DZ25</f>
        <v>35</v>
      </c>
      <c r="EA16" s="176">
        <f aca="true" t="shared" si="65" ref="EA16:EK16">EA17+EA25</f>
        <v>3</v>
      </c>
      <c r="EB16" s="176">
        <f t="shared" si="65"/>
        <v>0</v>
      </c>
      <c r="EC16" s="176">
        <f t="shared" si="65"/>
        <v>3</v>
      </c>
      <c r="ED16" s="176">
        <f t="shared" si="65"/>
        <v>0</v>
      </c>
      <c r="EE16" s="176">
        <f t="shared" si="65"/>
        <v>0</v>
      </c>
      <c r="EF16" s="176">
        <f t="shared" si="65"/>
        <v>6</v>
      </c>
      <c r="EG16" s="176">
        <f t="shared" si="65"/>
        <v>2</v>
      </c>
      <c r="EH16" s="176">
        <f t="shared" si="65"/>
        <v>0</v>
      </c>
      <c r="EI16" s="176">
        <f t="shared" si="65"/>
        <v>7</v>
      </c>
      <c r="EJ16" s="176">
        <f t="shared" si="65"/>
        <v>0</v>
      </c>
      <c r="EK16" s="176">
        <f t="shared" si="65"/>
        <v>0</v>
      </c>
      <c r="EM16" s="176">
        <f t="shared" si="41"/>
        <v>17</v>
      </c>
      <c r="EN16" s="176">
        <f>EN17+EN25</f>
        <v>4</v>
      </c>
      <c r="EO16" s="176">
        <f aca="true" t="shared" si="66" ref="EO16:EY16">EO17+EO25</f>
        <v>9</v>
      </c>
      <c r="EP16" s="176">
        <f t="shared" si="66"/>
        <v>0</v>
      </c>
      <c r="EQ16" s="176">
        <f t="shared" si="66"/>
        <v>9</v>
      </c>
      <c r="ER16" s="176">
        <f t="shared" si="66"/>
        <v>0</v>
      </c>
      <c r="ES16" s="176">
        <f t="shared" si="66"/>
        <v>2</v>
      </c>
      <c r="ET16" s="176">
        <f t="shared" si="66"/>
        <v>2</v>
      </c>
      <c r="EU16" s="176">
        <f t="shared" si="66"/>
        <v>0</v>
      </c>
      <c r="EV16" s="176">
        <f t="shared" si="66"/>
        <v>0</v>
      </c>
      <c r="EW16" s="176">
        <f t="shared" si="66"/>
        <v>0</v>
      </c>
      <c r="EX16" s="176">
        <f t="shared" si="66"/>
        <v>0</v>
      </c>
      <c r="EY16" s="176">
        <f t="shared" si="66"/>
        <v>0</v>
      </c>
      <c r="FA16" s="176">
        <f t="shared" si="43"/>
        <v>5</v>
      </c>
      <c r="FB16" s="176">
        <f>FB17+FB25</f>
        <v>0</v>
      </c>
      <c r="FC16" s="176">
        <f aca="true" t="shared" si="67" ref="FC16:FM16">FC17+FC25</f>
        <v>4</v>
      </c>
      <c r="FD16" s="176">
        <f t="shared" si="67"/>
        <v>0</v>
      </c>
      <c r="FE16" s="176">
        <f t="shared" si="67"/>
        <v>4</v>
      </c>
      <c r="FF16" s="176">
        <f t="shared" si="67"/>
        <v>0</v>
      </c>
      <c r="FG16" s="176">
        <f t="shared" si="67"/>
        <v>0</v>
      </c>
      <c r="FH16" s="176">
        <f t="shared" si="67"/>
        <v>1</v>
      </c>
      <c r="FI16" s="176">
        <f t="shared" si="67"/>
        <v>0</v>
      </c>
      <c r="FJ16" s="176">
        <f t="shared" si="67"/>
        <v>0</v>
      </c>
      <c r="FK16" s="176">
        <f t="shared" si="67"/>
        <v>0</v>
      </c>
      <c r="FL16" s="176">
        <f t="shared" si="67"/>
        <v>0</v>
      </c>
      <c r="FM16" s="176">
        <f t="shared" si="67"/>
        <v>0</v>
      </c>
      <c r="FO16" s="176">
        <f>FP16+FQ16+FT16+FU16+FV16+FW16+FX16+FY16+FZ16+GA16</f>
        <v>49</v>
      </c>
      <c r="FP16" s="176">
        <f>FP17+FP25</f>
        <v>35</v>
      </c>
      <c r="FQ16" s="176">
        <f aca="true" t="shared" si="68" ref="FQ16:GA16">FQ17+FQ25</f>
        <v>0</v>
      </c>
      <c r="FR16" s="176">
        <f t="shared" si="68"/>
        <v>0</v>
      </c>
      <c r="FS16" s="176">
        <f t="shared" si="68"/>
        <v>0</v>
      </c>
      <c r="FT16" s="176">
        <f t="shared" si="68"/>
        <v>0</v>
      </c>
      <c r="FU16" s="176">
        <f t="shared" si="68"/>
        <v>0</v>
      </c>
      <c r="FV16" s="176">
        <f t="shared" si="68"/>
        <v>13</v>
      </c>
      <c r="FW16" s="176">
        <f t="shared" si="68"/>
        <v>1</v>
      </c>
      <c r="FX16" s="176">
        <f t="shared" si="68"/>
        <v>0</v>
      </c>
      <c r="FY16" s="176">
        <f t="shared" si="68"/>
        <v>0</v>
      </c>
      <c r="FZ16" s="176">
        <f t="shared" si="68"/>
        <v>0</v>
      </c>
      <c r="GA16" s="176">
        <f t="shared" si="68"/>
        <v>0</v>
      </c>
      <c r="GC16" s="176">
        <f t="shared" si="47"/>
        <v>0</v>
      </c>
      <c r="GD16" s="176">
        <f>GD17+GD25</f>
        <v>0</v>
      </c>
      <c r="GE16" s="176">
        <f aca="true" t="shared" si="69" ref="GE16:GO16">GE17+GE25</f>
        <v>0</v>
      </c>
      <c r="GF16" s="176">
        <f t="shared" si="69"/>
        <v>0</v>
      </c>
      <c r="GG16" s="176">
        <f t="shared" si="69"/>
        <v>0</v>
      </c>
      <c r="GH16" s="176">
        <f t="shared" si="69"/>
        <v>0</v>
      </c>
      <c r="GI16" s="176">
        <f t="shared" si="69"/>
        <v>0</v>
      </c>
      <c r="GJ16" s="176">
        <f t="shared" si="69"/>
        <v>0</v>
      </c>
      <c r="GK16" s="176">
        <f t="shared" si="69"/>
        <v>0</v>
      </c>
      <c r="GL16" s="176">
        <f t="shared" si="69"/>
        <v>0</v>
      </c>
      <c r="GM16" s="176">
        <f t="shared" si="69"/>
        <v>0</v>
      </c>
      <c r="GN16" s="176">
        <f t="shared" si="69"/>
        <v>0</v>
      </c>
      <c r="GO16" s="176">
        <f t="shared" si="69"/>
        <v>0</v>
      </c>
      <c r="GQ16" s="176">
        <f t="shared" si="49"/>
        <v>0</v>
      </c>
      <c r="GR16" s="176">
        <f>GR17+GR25</f>
        <v>0</v>
      </c>
      <c r="GS16" s="176">
        <f aca="true" t="shared" si="70" ref="GS16:HC16">GS17+GS25</f>
        <v>0</v>
      </c>
      <c r="GT16" s="176">
        <f t="shared" si="70"/>
        <v>0</v>
      </c>
      <c r="GU16" s="176">
        <f t="shared" si="70"/>
        <v>0</v>
      </c>
      <c r="GV16" s="176">
        <f t="shared" si="70"/>
        <v>0</v>
      </c>
      <c r="GW16" s="176">
        <f t="shared" si="70"/>
        <v>0</v>
      </c>
      <c r="GX16" s="176">
        <f t="shared" si="70"/>
        <v>0</v>
      </c>
      <c r="GY16" s="176">
        <f t="shared" si="70"/>
        <v>0</v>
      </c>
      <c r="GZ16" s="176">
        <f t="shared" si="70"/>
        <v>0</v>
      </c>
      <c r="HA16" s="176">
        <f t="shared" si="70"/>
        <v>0</v>
      </c>
      <c r="HB16" s="176">
        <f t="shared" si="70"/>
        <v>0</v>
      </c>
      <c r="HC16" s="176">
        <f t="shared" si="70"/>
        <v>0</v>
      </c>
      <c r="HE16" s="176">
        <f t="shared" si="51"/>
        <v>0</v>
      </c>
      <c r="HF16" s="176">
        <f>HF17+HF25</f>
        <v>0</v>
      </c>
      <c r="HG16" s="176">
        <f aca="true" t="shared" si="71" ref="HG16:HQ16">HG17+HG25</f>
        <v>0</v>
      </c>
      <c r="HH16" s="176">
        <f t="shared" si="71"/>
        <v>0</v>
      </c>
      <c r="HI16" s="176">
        <f t="shared" si="71"/>
        <v>0</v>
      </c>
      <c r="HJ16" s="176">
        <f t="shared" si="71"/>
        <v>0</v>
      </c>
      <c r="HK16" s="176">
        <f t="shared" si="71"/>
        <v>0</v>
      </c>
      <c r="HL16" s="176">
        <f t="shared" si="71"/>
        <v>0</v>
      </c>
      <c r="HM16" s="176">
        <f t="shared" si="71"/>
        <v>0</v>
      </c>
      <c r="HN16" s="176">
        <f t="shared" si="71"/>
        <v>0</v>
      </c>
      <c r="HO16" s="176">
        <f t="shared" si="71"/>
        <v>0</v>
      </c>
      <c r="HP16" s="176">
        <f t="shared" si="71"/>
        <v>0</v>
      </c>
      <c r="HQ16" s="176">
        <f t="shared" si="71"/>
        <v>0</v>
      </c>
      <c r="HS16" s="176">
        <f t="shared" si="53"/>
        <v>0</v>
      </c>
      <c r="HT16" s="176">
        <f>HT17+HT25</f>
        <v>0</v>
      </c>
      <c r="HU16" s="176">
        <f aca="true" t="shared" si="72" ref="HU16:IE16">HU17+HU25</f>
        <v>0</v>
      </c>
      <c r="HV16" s="176">
        <f t="shared" si="72"/>
        <v>0</v>
      </c>
      <c r="HW16" s="176">
        <f t="shared" si="72"/>
        <v>0</v>
      </c>
      <c r="HX16" s="176">
        <f t="shared" si="72"/>
        <v>0</v>
      </c>
      <c r="HY16" s="176">
        <f t="shared" si="72"/>
        <v>0</v>
      </c>
      <c r="HZ16" s="176">
        <f t="shared" si="72"/>
        <v>0</v>
      </c>
      <c r="IA16" s="176">
        <f t="shared" si="72"/>
        <v>0</v>
      </c>
      <c r="IB16" s="176">
        <f t="shared" si="72"/>
        <v>0</v>
      </c>
      <c r="IC16" s="176">
        <f t="shared" si="72"/>
        <v>0</v>
      </c>
      <c r="ID16" s="176">
        <f t="shared" si="72"/>
        <v>0</v>
      </c>
      <c r="IE16" s="176">
        <f t="shared" si="72"/>
        <v>0</v>
      </c>
    </row>
    <row r="17" spans="1:239" s="295" customFormat="1" ht="22.5" customHeight="1">
      <c r="A17" s="187" t="s">
        <v>36</v>
      </c>
      <c r="B17" s="189" t="s">
        <v>105</v>
      </c>
      <c r="C17" s="176">
        <f t="shared" si="21"/>
        <v>299</v>
      </c>
      <c r="D17" s="190">
        <f>D18+D19+D20+D21+D22+D23+D24</f>
        <v>168</v>
      </c>
      <c r="E17" s="190">
        <f aca="true" t="shared" si="73" ref="E17:N17">E18+E19+E20+E21+E22+E23+E24</f>
        <v>22</v>
      </c>
      <c r="F17" s="190">
        <f t="shared" si="73"/>
        <v>0</v>
      </c>
      <c r="G17" s="190">
        <f t="shared" si="73"/>
        <v>22</v>
      </c>
      <c r="H17" s="190">
        <f t="shared" si="73"/>
        <v>2</v>
      </c>
      <c r="I17" s="190">
        <f t="shared" si="73"/>
        <v>1</v>
      </c>
      <c r="J17" s="190">
        <f t="shared" si="73"/>
        <v>96</v>
      </c>
      <c r="K17" s="190">
        <f t="shared" si="73"/>
        <v>8</v>
      </c>
      <c r="L17" s="190">
        <f t="shared" si="73"/>
        <v>0</v>
      </c>
      <c r="M17" s="190">
        <f t="shared" si="73"/>
        <v>2</v>
      </c>
      <c r="N17" s="190">
        <f t="shared" si="73"/>
        <v>0</v>
      </c>
      <c r="O17" s="190">
        <f>O18+O19+O20+O21+O22+O23+O24</f>
        <v>0</v>
      </c>
      <c r="P17" s="297"/>
      <c r="Q17" s="176">
        <f t="shared" si="23"/>
        <v>18</v>
      </c>
      <c r="R17" s="190">
        <f>R18+R19+R20+R21+R22+R23+R24</f>
        <v>10</v>
      </c>
      <c r="S17" s="190">
        <f aca="true" t="shared" si="74" ref="S17:AC17">S18+S19+S20+S21+S22+S23+S24</f>
        <v>0</v>
      </c>
      <c r="T17" s="190">
        <f t="shared" si="74"/>
        <v>0</v>
      </c>
      <c r="U17" s="190">
        <f t="shared" si="74"/>
        <v>0</v>
      </c>
      <c r="V17" s="190">
        <f t="shared" si="74"/>
        <v>0</v>
      </c>
      <c r="W17" s="190">
        <f t="shared" si="74"/>
        <v>0</v>
      </c>
      <c r="X17" s="190">
        <f t="shared" si="74"/>
        <v>7</v>
      </c>
      <c r="Y17" s="190">
        <f t="shared" si="74"/>
        <v>1</v>
      </c>
      <c r="Z17" s="190">
        <f t="shared" si="74"/>
        <v>0</v>
      </c>
      <c r="AA17" s="190">
        <f t="shared" si="74"/>
        <v>0</v>
      </c>
      <c r="AB17" s="190">
        <f t="shared" si="74"/>
        <v>0</v>
      </c>
      <c r="AC17" s="190">
        <f t="shared" si="74"/>
        <v>0</v>
      </c>
      <c r="AE17" s="176">
        <f t="shared" si="25"/>
        <v>31</v>
      </c>
      <c r="AF17" s="190">
        <f>AF18+AF19+AF20+AF21+AF22+AF23+AF24</f>
        <v>14</v>
      </c>
      <c r="AG17" s="190">
        <f aca="true" t="shared" si="75" ref="AG17:AQ17">AG18+AG19+AG20+AG21+AG22+AG23+AG24</f>
        <v>0</v>
      </c>
      <c r="AH17" s="190">
        <f t="shared" si="75"/>
        <v>0</v>
      </c>
      <c r="AI17" s="190">
        <f t="shared" si="75"/>
        <v>0</v>
      </c>
      <c r="AJ17" s="190">
        <f t="shared" si="75"/>
        <v>0</v>
      </c>
      <c r="AK17" s="190">
        <f t="shared" si="75"/>
        <v>0</v>
      </c>
      <c r="AL17" s="190">
        <f t="shared" si="75"/>
        <v>15</v>
      </c>
      <c r="AM17" s="190">
        <f t="shared" si="75"/>
        <v>2</v>
      </c>
      <c r="AN17" s="190">
        <f t="shared" si="75"/>
        <v>0</v>
      </c>
      <c r="AO17" s="190">
        <f t="shared" si="75"/>
        <v>0</v>
      </c>
      <c r="AP17" s="190">
        <f t="shared" si="75"/>
        <v>0</v>
      </c>
      <c r="AQ17" s="190">
        <f t="shared" si="75"/>
        <v>0</v>
      </c>
      <c r="AS17" s="176">
        <f t="shared" si="27"/>
        <v>8</v>
      </c>
      <c r="AT17" s="190">
        <f>AT18+AT19+AT20+AT21+AT22+AT23+AT24</f>
        <v>0</v>
      </c>
      <c r="AU17" s="190">
        <f aca="true" t="shared" si="76" ref="AU17:BE17">AU18+AU19+AU20+AU21+AU22+AU23+AU24</f>
        <v>0</v>
      </c>
      <c r="AV17" s="190">
        <f t="shared" si="76"/>
        <v>0</v>
      </c>
      <c r="AW17" s="190">
        <f t="shared" si="76"/>
        <v>0</v>
      </c>
      <c r="AX17" s="190">
        <f t="shared" si="76"/>
        <v>0</v>
      </c>
      <c r="AY17" s="190">
        <f t="shared" si="76"/>
        <v>0</v>
      </c>
      <c r="AZ17" s="190">
        <f t="shared" si="76"/>
        <v>6</v>
      </c>
      <c r="BA17" s="190">
        <f t="shared" si="76"/>
        <v>2</v>
      </c>
      <c r="BB17" s="190">
        <f t="shared" si="76"/>
        <v>0</v>
      </c>
      <c r="BC17" s="190">
        <f t="shared" si="76"/>
        <v>0</v>
      </c>
      <c r="BD17" s="190">
        <f t="shared" si="76"/>
        <v>0</v>
      </c>
      <c r="BE17" s="190">
        <f t="shared" si="76"/>
        <v>0</v>
      </c>
      <c r="BG17" s="176">
        <f t="shared" si="29"/>
        <v>53</v>
      </c>
      <c r="BH17" s="190">
        <f>BH18+BH19+BH20+BH21+BH22+BH23+BH24</f>
        <v>21</v>
      </c>
      <c r="BI17" s="190">
        <f aca="true" t="shared" si="77" ref="BI17:BS17">BI18+BI19+BI20+BI21+BI22+BI23+BI24</f>
        <v>4</v>
      </c>
      <c r="BJ17" s="190">
        <f t="shared" si="77"/>
        <v>0</v>
      </c>
      <c r="BK17" s="190">
        <f t="shared" si="77"/>
        <v>4</v>
      </c>
      <c r="BL17" s="190">
        <f t="shared" si="77"/>
        <v>0</v>
      </c>
      <c r="BM17" s="190">
        <f t="shared" si="77"/>
        <v>0</v>
      </c>
      <c r="BN17" s="190">
        <f t="shared" si="77"/>
        <v>28</v>
      </c>
      <c r="BO17" s="190">
        <f t="shared" si="77"/>
        <v>0</v>
      </c>
      <c r="BP17" s="190">
        <f t="shared" si="77"/>
        <v>0</v>
      </c>
      <c r="BQ17" s="190">
        <f t="shared" si="77"/>
        <v>0</v>
      </c>
      <c r="BR17" s="190">
        <f t="shared" si="77"/>
        <v>0</v>
      </c>
      <c r="BS17" s="190">
        <f t="shared" si="77"/>
        <v>0</v>
      </c>
      <c r="BU17" s="176">
        <f t="shared" si="31"/>
        <v>46</v>
      </c>
      <c r="BV17" s="190">
        <f>BV18+BV19+BV20+BV21+BV22+BV23+BV24</f>
        <v>35</v>
      </c>
      <c r="BW17" s="190">
        <f aca="true" t="shared" si="78" ref="BW17:CG17">BW18+BW19+BW20+BW21+BW22+BW23+BW24</f>
        <v>4</v>
      </c>
      <c r="BX17" s="190">
        <f t="shared" si="78"/>
        <v>0</v>
      </c>
      <c r="BY17" s="190">
        <f t="shared" si="78"/>
        <v>4</v>
      </c>
      <c r="BZ17" s="190">
        <f t="shared" si="78"/>
        <v>0</v>
      </c>
      <c r="CA17" s="190">
        <f t="shared" si="78"/>
        <v>0</v>
      </c>
      <c r="CB17" s="190">
        <f t="shared" si="78"/>
        <v>5</v>
      </c>
      <c r="CC17" s="190">
        <f t="shared" si="78"/>
        <v>0</v>
      </c>
      <c r="CD17" s="190">
        <f t="shared" si="78"/>
        <v>0</v>
      </c>
      <c r="CE17" s="190">
        <f t="shared" si="78"/>
        <v>2</v>
      </c>
      <c r="CF17" s="190">
        <f t="shared" si="78"/>
        <v>0</v>
      </c>
      <c r="CG17" s="190">
        <f t="shared" si="78"/>
        <v>0</v>
      </c>
      <c r="CI17" s="176">
        <f t="shared" si="33"/>
        <v>5</v>
      </c>
      <c r="CJ17" s="190">
        <f>CJ18+CJ19+CJ20+CJ21+CJ22+CJ23+CJ24</f>
        <v>0</v>
      </c>
      <c r="CK17" s="190">
        <f aca="true" t="shared" si="79" ref="CK17:CU17">CK18+CK19+CK20+CK21+CK22+CK23+CK24</f>
        <v>0</v>
      </c>
      <c r="CL17" s="190">
        <f t="shared" si="79"/>
        <v>0</v>
      </c>
      <c r="CM17" s="190">
        <f t="shared" si="79"/>
        <v>0</v>
      </c>
      <c r="CN17" s="190">
        <f t="shared" si="79"/>
        <v>2</v>
      </c>
      <c r="CO17" s="190">
        <f t="shared" si="79"/>
        <v>0</v>
      </c>
      <c r="CP17" s="190">
        <f t="shared" si="79"/>
        <v>3</v>
      </c>
      <c r="CQ17" s="190">
        <f t="shared" si="79"/>
        <v>0</v>
      </c>
      <c r="CR17" s="190">
        <f t="shared" si="79"/>
        <v>0</v>
      </c>
      <c r="CS17" s="190">
        <f t="shared" si="79"/>
        <v>0</v>
      </c>
      <c r="CT17" s="190">
        <f t="shared" si="79"/>
        <v>0</v>
      </c>
      <c r="CU17" s="190">
        <f t="shared" si="79"/>
        <v>0</v>
      </c>
      <c r="CW17" s="176">
        <f t="shared" si="35"/>
        <v>0</v>
      </c>
      <c r="CX17" s="190">
        <f>CX18+CX19+CX20+CX21+CX22+CX23+CX24</f>
        <v>0</v>
      </c>
      <c r="CY17" s="190">
        <f aca="true" t="shared" si="80" ref="CY17:DI17">CY18+CY19+CY20+CY21+CY22+CY23+CY24</f>
        <v>0</v>
      </c>
      <c r="CZ17" s="190">
        <f t="shared" si="80"/>
        <v>0</v>
      </c>
      <c r="DA17" s="190">
        <f t="shared" si="80"/>
        <v>0</v>
      </c>
      <c r="DB17" s="190">
        <f t="shared" si="80"/>
        <v>0</v>
      </c>
      <c r="DC17" s="190">
        <f t="shared" si="80"/>
        <v>0</v>
      </c>
      <c r="DD17" s="190">
        <f t="shared" si="80"/>
        <v>0</v>
      </c>
      <c r="DE17" s="190">
        <f t="shared" si="80"/>
        <v>0</v>
      </c>
      <c r="DF17" s="190">
        <f t="shared" si="80"/>
        <v>0</v>
      </c>
      <c r="DG17" s="190">
        <f t="shared" si="80"/>
        <v>0</v>
      </c>
      <c r="DH17" s="190">
        <f t="shared" si="80"/>
        <v>0</v>
      </c>
      <c r="DI17" s="190">
        <f t="shared" si="80"/>
        <v>0</v>
      </c>
      <c r="DK17" s="176">
        <f t="shared" si="37"/>
        <v>27</v>
      </c>
      <c r="DL17" s="190">
        <f>DL18+DL19+DL20+DL21+DL22+DL23+DL24</f>
        <v>15</v>
      </c>
      <c r="DM17" s="190">
        <f aca="true" t="shared" si="81" ref="DM17:DW17">DM18+DM19+DM20+DM21+DM22+DM23+DM24</f>
        <v>2</v>
      </c>
      <c r="DN17" s="190">
        <f t="shared" si="81"/>
        <v>0</v>
      </c>
      <c r="DO17" s="190">
        <f t="shared" si="81"/>
        <v>2</v>
      </c>
      <c r="DP17" s="190">
        <f t="shared" si="81"/>
        <v>0</v>
      </c>
      <c r="DQ17" s="190">
        <f t="shared" si="81"/>
        <v>0</v>
      </c>
      <c r="DR17" s="190">
        <f t="shared" si="81"/>
        <v>10</v>
      </c>
      <c r="DS17" s="190">
        <f t="shared" si="81"/>
        <v>0</v>
      </c>
      <c r="DT17" s="190">
        <f t="shared" si="81"/>
        <v>0</v>
      </c>
      <c r="DU17" s="190">
        <f t="shared" si="81"/>
        <v>0</v>
      </c>
      <c r="DV17" s="190">
        <f t="shared" si="81"/>
        <v>0</v>
      </c>
      <c r="DW17" s="190">
        <f t="shared" si="81"/>
        <v>0</v>
      </c>
      <c r="DY17" s="176">
        <f t="shared" si="39"/>
        <v>44</v>
      </c>
      <c r="DZ17" s="190">
        <f>DZ18+DZ19+DZ20+DZ21+DZ22+DZ23+DZ24</f>
        <v>34</v>
      </c>
      <c r="EA17" s="190">
        <f aca="true" t="shared" si="82" ref="EA17:EK17">EA18+EA19+EA20+EA21+EA22+EA23+EA24</f>
        <v>2</v>
      </c>
      <c r="EB17" s="190">
        <f t="shared" si="82"/>
        <v>0</v>
      </c>
      <c r="EC17" s="190">
        <f t="shared" si="82"/>
        <v>2</v>
      </c>
      <c r="ED17" s="190">
        <f t="shared" si="82"/>
        <v>0</v>
      </c>
      <c r="EE17" s="190">
        <f t="shared" si="82"/>
        <v>0</v>
      </c>
      <c r="EF17" s="190">
        <f t="shared" si="82"/>
        <v>6</v>
      </c>
      <c r="EG17" s="190">
        <f t="shared" si="82"/>
        <v>2</v>
      </c>
      <c r="EH17" s="190">
        <f t="shared" si="82"/>
        <v>0</v>
      </c>
      <c r="EI17" s="190">
        <f t="shared" si="82"/>
        <v>0</v>
      </c>
      <c r="EJ17" s="190">
        <f t="shared" si="82"/>
        <v>0</v>
      </c>
      <c r="EK17" s="190">
        <f t="shared" si="82"/>
        <v>0</v>
      </c>
      <c r="EM17" s="176">
        <f t="shared" si="41"/>
        <v>13</v>
      </c>
      <c r="EN17" s="190">
        <f>EN18+EN19+EN20+EN21+EN22+EN23+EN24</f>
        <v>4</v>
      </c>
      <c r="EO17" s="190">
        <f aca="true" t="shared" si="83" ref="EO17:EY17">EO18+EO19+EO20+EO21+EO22+EO23+EO24</f>
        <v>6</v>
      </c>
      <c r="EP17" s="190">
        <f t="shared" si="83"/>
        <v>0</v>
      </c>
      <c r="EQ17" s="190">
        <f t="shared" si="83"/>
        <v>6</v>
      </c>
      <c r="ER17" s="190">
        <f t="shared" si="83"/>
        <v>0</v>
      </c>
      <c r="ES17" s="190">
        <f t="shared" si="83"/>
        <v>1</v>
      </c>
      <c r="ET17" s="190">
        <f t="shared" si="83"/>
        <v>2</v>
      </c>
      <c r="EU17" s="190">
        <f t="shared" si="83"/>
        <v>0</v>
      </c>
      <c r="EV17" s="190">
        <f t="shared" si="83"/>
        <v>0</v>
      </c>
      <c r="EW17" s="190">
        <f t="shared" si="83"/>
        <v>0</v>
      </c>
      <c r="EX17" s="190">
        <f t="shared" si="83"/>
        <v>0</v>
      </c>
      <c r="EY17" s="190">
        <f t="shared" si="83"/>
        <v>0</v>
      </c>
      <c r="FA17" s="176">
        <f t="shared" si="43"/>
        <v>5</v>
      </c>
      <c r="FB17" s="190">
        <f>FB18+FB19+FB20+FB21+FB22+FB23+FB24</f>
        <v>0</v>
      </c>
      <c r="FC17" s="190">
        <f aca="true" t="shared" si="84" ref="FC17:FM17">FC18+FC19+FC20+FC21+FC22+FC23+FC24</f>
        <v>4</v>
      </c>
      <c r="FD17" s="190">
        <f t="shared" si="84"/>
        <v>0</v>
      </c>
      <c r="FE17" s="190">
        <f t="shared" si="84"/>
        <v>4</v>
      </c>
      <c r="FF17" s="190">
        <f t="shared" si="84"/>
        <v>0</v>
      </c>
      <c r="FG17" s="190">
        <f t="shared" si="84"/>
        <v>0</v>
      </c>
      <c r="FH17" s="190">
        <f t="shared" si="84"/>
        <v>1</v>
      </c>
      <c r="FI17" s="190">
        <f t="shared" si="84"/>
        <v>0</v>
      </c>
      <c r="FJ17" s="190">
        <f t="shared" si="84"/>
        <v>0</v>
      </c>
      <c r="FK17" s="190">
        <f t="shared" si="84"/>
        <v>0</v>
      </c>
      <c r="FL17" s="190">
        <f t="shared" si="84"/>
        <v>0</v>
      </c>
      <c r="FM17" s="190">
        <f t="shared" si="84"/>
        <v>0</v>
      </c>
      <c r="FO17" s="176">
        <f>FP17+FQ17+FT17+FU17+FV17+FW17+FX17+FY17+FZ17+GA17</f>
        <v>49</v>
      </c>
      <c r="FP17" s="190">
        <f>FP18+FP19+FP20+FP21+FP22+FP23+FP24</f>
        <v>35</v>
      </c>
      <c r="FQ17" s="190">
        <f aca="true" t="shared" si="85" ref="FQ17:GA17">FQ18+FQ19+FQ20+FQ21+FQ22+FQ23+FQ24</f>
        <v>0</v>
      </c>
      <c r="FR17" s="190">
        <f t="shared" si="85"/>
        <v>0</v>
      </c>
      <c r="FS17" s="190">
        <f t="shared" si="85"/>
        <v>0</v>
      </c>
      <c r="FT17" s="190">
        <f t="shared" si="85"/>
        <v>0</v>
      </c>
      <c r="FU17" s="190">
        <f t="shared" si="85"/>
        <v>0</v>
      </c>
      <c r="FV17" s="190">
        <f t="shared" si="85"/>
        <v>13</v>
      </c>
      <c r="FW17" s="190">
        <f t="shared" si="85"/>
        <v>1</v>
      </c>
      <c r="FX17" s="190">
        <f t="shared" si="85"/>
        <v>0</v>
      </c>
      <c r="FY17" s="190">
        <f t="shared" si="85"/>
        <v>0</v>
      </c>
      <c r="FZ17" s="190">
        <f t="shared" si="85"/>
        <v>0</v>
      </c>
      <c r="GA17" s="190">
        <f t="shared" si="85"/>
        <v>0</v>
      </c>
      <c r="GC17" s="176">
        <f t="shared" si="47"/>
        <v>0</v>
      </c>
      <c r="GD17" s="190">
        <f>GD18+GD19+GD20+GD21+GD22+GD23+GD24</f>
        <v>0</v>
      </c>
      <c r="GE17" s="190">
        <f aca="true" t="shared" si="86" ref="GE17:GO17">GE18+GE19+GE20+GE21+GE22+GE23+GE24</f>
        <v>0</v>
      </c>
      <c r="GF17" s="190">
        <f t="shared" si="86"/>
        <v>0</v>
      </c>
      <c r="GG17" s="190">
        <f t="shared" si="86"/>
        <v>0</v>
      </c>
      <c r="GH17" s="190">
        <f t="shared" si="86"/>
        <v>0</v>
      </c>
      <c r="GI17" s="190">
        <f t="shared" si="86"/>
        <v>0</v>
      </c>
      <c r="GJ17" s="190">
        <f t="shared" si="86"/>
        <v>0</v>
      </c>
      <c r="GK17" s="190">
        <f t="shared" si="86"/>
        <v>0</v>
      </c>
      <c r="GL17" s="190">
        <f t="shared" si="86"/>
        <v>0</v>
      </c>
      <c r="GM17" s="190">
        <f t="shared" si="86"/>
        <v>0</v>
      </c>
      <c r="GN17" s="190">
        <f t="shared" si="86"/>
        <v>0</v>
      </c>
      <c r="GO17" s="190">
        <f t="shared" si="86"/>
        <v>0</v>
      </c>
      <c r="GQ17" s="176">
        <f t="shared" si="49"/>
        <v>0</v>
      </c>
      <c r="GR17" s="190">
        <f>GR18+GR19+GR20+GR21+GR22+GR23+GR24</f>
        <v>0</v>
      </c>
      <c r="GS17" s="190">
        <f aca="true" t="shared" si="87" ref="GS17:HC17">GS18+GS19+GS20+GS21+GS22+GS23+GS24</f>
        <v>0</v>
      </c>
      <c r="GT17" s="190">
        <f t="shared" si="87"/>
        <v>0</v>
      </c>
      <c r="GU17" s="190">
        <f t="shared" si="87"/>
        <v>0</v>
      </c>
      <c r="GV17" s="190">
        <f t="shared" si="87"/>
        <v>0</v>
      </c>
      <c r="GW17" s="190">
        <f t="shared" si="87"/>
        <v>0</v>
      </c>
      <c r="GX17" s="190">
        <f t="shared" si="87"/>
        <v>0</v>
      </c>
      <c r="GY17" s="190">
        <f t="shared" si="87"/>
        <v>0</v>
      </c>
      <c r="GZ17" s="190">
        <f t="shared" si="87"/>
        <v>0</v>
      </c>
      <c r="HA17" s="190">
        <f t="shared" si="87"/>
        <v>0</v>
      </c>
      <c r="HB17" s="190">
        <f t="shared" si="87"/>
        <v>0</v>
      </c>
      <c r="HC17" s="190">
        <f t="shared" si="87"/>
        <v>0</v>
      </c>
      <c r="HE17" s="176">
        <f t="shared" si="51"/>
        <v>0</v>
      </c>
      <c r="HF17" s="190">
        <f>HF18+HF19+HF20+HF21+HF22+HF23+HF24</f>
        <v>0</v>
      </c>
      <c r="HG17" s="190">
        <f aca="true" t="shared" si="88" ref="HG17:HQ17">HG18+HG19+HG20+HG21+HG22+HG23+HG24</f>
        <v>0</v>
      </c>
      <c r="HH17" s="190">
        <f t="shared" si="88"/>
        <v>0</v>
      </c>
      <c r="HI17" s="190">
        <f t="shared" si="88"/>
        <v>0</v>
      </c>
      <c r="HJ17" s="190">
        <f t="shared" si="88"/>
        <v>0</v>
      </c>
      <c r="HK17" s="190">
        <f t="shared" si="88"/>
        <v>0</v>
      </c>
      <c r="HL17" s="190">
        <f t="shared" si="88"/>
        <v>0</v>
      </c>
      <c r="HM17" s="190">
        <f t="shared" si="88"/>
        <v>0</v>
      </c>
      <c r="HN17" s="190">
        <f t="shared" si="88"/>
        <v>0</v>
      </c>
      <c r="HO17" s="190">
        <f t="shared" si="88"/>
        <v>0</v>
      </c>
      <c r="HP17" s="190">
        <f t="shared" si="88"/>
        <v>0</v>
      </c>
      <c r="HQ17" s="190">
        <f t="shared" si="88"/>
        <v>0</v>
      </c>
      <c r="HS17" s="176">
        <f t="shared" si="53"/>
        <v>0</v>
      </c>
      <c r="HT17" s="190">
        <f>HT18+HT19+HT20+HT21+HT22+HT23+HT24</f>
        <v>0</v>
      </c>
      <c r="HU17" s="190">
        <f aca="true" t="shared" si="89" ref="HU17:IE17">HU18+HU19+HU20+HU21+HU22+HU23+HU24</f>
        <v>0</v>
      </c>
      <c r="HV17" s="190">
        <f t="shared" si="89"/>
        <v>0</v>
      </c>
      <c r="HW17" s="190">
        <f t="shared" si="89"/>
        <v>0</v>
      </c>
      <c r="HX17" s="190">
        <f t="shared" si="89"/>
        <v>0</v>
      </c>
      <c r="HY17" s="190">
        <f t="shared" si="89"/>
        <v>0</v>
      </c>
      <c r="HZ17" s="190">
        <f t="shared" si="89"/>
        <v>0</v>
      </c>
      <c r="IA17" s="190">
        <f t="shared" si="89"/>
        <v>0</v>
      </c>
      <c r="IB17" s="190">
        <f t="shared" si="89"/>
        <v>0</v>
      </c>
      <c r="IC17" s="190">
        <f t="shared" si="89"/>
        <v>0</v>
      </c>
      <c r="ID17" s="190">
        <f t="shared" si="89"/>
        <v>0</v>
      </c>
      <c r="IE17" s="190">
        <f t="shared" si="89"/>
        <v>0</v>
      </c>
    </row>
    <row r="18" spans="1:239" s="295" customFormat="1" ht="22.5" customHeight="1">
      <c r="A18" s="180" t="s">
        <v>38</v>
      </c>
      <c r="B18" s="181" t="s">
        <v>106</v>
      </c>
      <c r="C18" s="176">
        <f t="shared" si="21"/>
        <v>32</v>
      </c>
      <c r="D18" s="558">
        <f>R18+AF18+AT18+BH18+BV18+CJ18+CX18+DL18+DZ18+EN18+FB18+FP18+GD18+GR18+HF18+HT18</f>
        <v>13</v>
      </c>
      <c r="E18" s="177">
        <f t="shared" si="55"/>
        <v>9</v>
      </c>
      <c r="F18" s="557">
        <f>T18+AH18+AV18+BJ18+BX18+CL18+CZ18+DN18+EB18+EP18+FD18+FR18+GF18+GT18+HH18+HV18</f>
        <v>0</v>
      </c>
      <c r="G18" s="557">
        <f aca="true" t="shared" si="90" ref="G18:O25">U18+AI18+AW18+BK18+BY18+CM18+DA18+DO18+EC18+EQ18+FE18+FS18+GG18+GU18+HI18+HW18</f>
        <v>9</v>
      </c>
      <c r="H18" s="557">
        <f t="shared" si="90"/>
        <v>1</v>
      </c>
      <c r="I18" s="557">
        <f t="shared" si="90"/>
        <v>0</v>
      </c>
      <c r="J18" s="557">
        <f t="shared" si="90"/>
        <v>6</v>
      </c>
      <c r="K18" s="557">
        <f t="shared" si="90"/>
        <v>3</v>
      </c>
      <c r="L18" s="557">
        <f t="shared" si="90"/>
        <v>0</v>
      </c>
      <c r="M18" s="557">
        <f t="shared" si="90"/>
        <v>0</v>
      </c>
      <c r="N18" s="557">
        <f t="shared" si="90"/>
        <v>0</v>
      </c>
      <c r="O18" s="557">
        <f t="shared" si="90"/>
        <v>0</v>
      </c>
      <c r="P18" s="297"/>
      <c r="Q18" s="902">
        <f t="shared" si="23"/>
        <v>0</v>
      </c>
      <c r="R18" s="238">
        <v>0</v>
      </c>
      <c r="S18" s="899">
        <f t="shared" si="24"/>
        <v>0</v>
      </c>
      <c r="T18" s="906">
        <v>0</v>
      </c>
      <c r="U18" s="906">
        <v>0</v>
      </c>
      <c r="V18" s="906">
        <v>0</v>
      </c>
      <c r="W18" s="906">
        <v>0</v>
      </c>
      <c r="X18" s="906">
        <v>0</v>
      </c>
      <c r="Y18" s="906">
        <v>0</v>
      </c>
      <c r="Z18" s="906">
        <v>0</v>
      </c>
      <c r="AA18" s="906">
        <v>0</v>
      </c>
      <c r="AB18" s="905">
        <v>0</v>
      </c>
      <c r="AC18" s="905">
        <v>0</v>
      </c>
      <c r="AE18" s="176">
        <f t="shared" si="25"/>
        <v>4</v>
      </c>
      <c r="AF18" s="320">
        <v>2</v>
      </c>
      <c r="AG18" s="177">
        <f t="shared" si="26"/>
        <v>0</v>
      </c>
      <c r="AH18" s="319">
        <v>0</v>
      </c>
      <c r="AI18" s="319">
        <v>0</v>
      </c>
      <c r="AJ18" s="319">
        <v>0</v>
      </c>
      <c r="AK18" s="319">
        <v>0</v>
      </c>
      <c r="AL18" s="319">
        <v>0</v>
      </c>
      <c r="AM18" s="319">
        <v>2</v>
      </c>
      <c r="AN18" s="319">
        <v>0</v>
      </c>
      <c r="AO18" s="319">
        <v>0</v>
      </c>
      <c r="AP18" s="318">
        <v>0</v>
      </c>
      <c r="AQ18" s="318">
        <v>0</v>
      </c>
      <c r="AS18" s="176">
        <f t="shared" si="27"/>
        <v>1</v>
      </c>
      <c r="AT18" s="260">
        <v>0</v>
      </c>
      <c r="AU18" s="177">
        <f t="shared" si="28"/>
        <v>0</v>
      </c>
      <c r="AV18" s="261">
        <v>0</v>
      </c>
      <c r="AW18" s="261">
        <v>0</v>
      </c>
      <c r="AX18" s="261">
        <v>0</v>
      </c>
      <c r="AY18" s="261">
        <v>0</v>
      </c>
      <c r="AZ18" s="261">
        <v>1</v>
      </c>
      <c r="BA18" s="261">
        <v>0</v>
      </c>
      <c r="BB18" s="261">
        <v>0</v>
      </c>
      <c r="BC18" s="261">
        <v>0</v>
      </c>
      <c r="BD18" s="324">
        <v>0</v>
      </c>
      <c r="BE18" s="324">
        <v>0</v>
      </c>
      <c r="BG18" s="176">
        <f t="shared" si="29"/>
        <v>0</v>
      </c>
      <c r="BH18" s="245">
        <v>0</v>
      </c>
      <c r="BI18" s="177">
        <f t="shared" si="30"/>
        <v>0</v>
      </c>
      <c r="BJ18" s="246">
        <v>0</v>
      </c>
      <c r="BK18" s="246">
        <v>0</v>
      </c>
      <c r="BL18" s="246">
        <v>0</v>
      </c>
      <c r="BM18" s="246">
        <v>0</v>
      </c>
      <c r="BN18" s="246">
        <v>0</v>
      </c>
      <c r="BO18" s="246">
        <v>0</v>
      </c>
      <c r="BP18" s="246">
        <v>0</v>
      </c>
      <c r="BQ18" s="246">
        <v>0</v>
      </c>
      <c r="BR18" s="328">
        <v>0</v>
      </c>
      <c r="BS18" s="328">
        <v>0</v>
      </c>
      <c r="BU18" s="176">
        <f t="shared" si="31"/>
        <v>8</v>
      </c>
      <c r="BV18" s="907">
        <v>4</v>
      </c>
      <c r="BW18" s="177">
        <f t="shared" si="32"/>
        <v>3</v>
      </c>
      <c r="BX18" s="906">
        <v>0</v>
      </c>
      <c r="BY18" s="906">
        <v>3</v>
      </c>
      <c r="BZ18" s="906">
        <v>0</v>
      </c>
      <c r="CA18" s="906">
        <v>0</v>
      </c>
      <c r="CB18" s="906">
        <v>1</v>
      </c>
      <c r="CC18" s="906">
        <v>0</v>
      </c>
      <c r="CD18" s="906">
        <v>0</v>
      </c>
      <c r="CE18" s="906">
        <v>0</v>
      </c>
      <c r="CF18" s="905">
        <v>0</v>
      </c>
      <c r="CG18" s="905">
        <v>0</v>
      </c>
      <c r="CI18" s="176">
        <f t="shared" si="33"/>
        <v>3</v>
      </c>
      <c r="CJ18" s="260">
        <v>0</v>
      </c>
      <c r="CK18" s="177">
        <f t="shared" si="34"/>
        <v>0</v>
      </c>
      <c r="CL18" s="261">
        <v>0</v>
      </c>
      <c r="CM18" s="261">
        <v>0</v>
      </c>
      <c r="CN18" s="261">
        <v>1</v>
      </c>
      <c r="CO18" s="261">
        <v>0</v>
      </c>
      <c r="CP18" s="261">
        <v>2</v>
      </c>
      <c r="CQ18" s="261">
        <v>0</v>
      </c>
      <c r="CR18" s="261">
        <v>0</v>
      </c>
      <c r="CS18" s="261">
        <v>0</v>
      </c>
      <c r="CT18" s="324">
        <v>0</v>
      </c>
      <c r="CU18" s="324">
        <v>0</v>
      </c>
      <c r="CW18" s="176">
        <f t="shared" si="35"/>
        <v>0</v>
      </c>
      <c r="CX18" s="339">
        <v>0</v>
      </c>
      <c r="CY18" s="177">
        <f t="shared" si="36"/>
        <v>0</v>
      </c>
      <c r="CZ18" s="338">
        <v>0</v>
      </c>
      <c r="DA18" s="338">
        <v>0</v>
      </c>
      <c r="DB18" s="338">
        <v>0</v>
      </c>
      <c r="DC18" s="338">
        <v>0</v>
      </c>
      <c r="DD18" s="338">
        <v>0</v>
      </c>
      <c r="DE18" s="338">
        <v>0</v>
      </c>
      <c r="DF18" s="338">
        <v>0</v>
      </c>
      <c r="DG18" s="338">
        <v>0</v>
      </c>
      <c r="DH18" s="337">
        <v>0</v>
      </c>
      <c r="DI18" s="337">
        <v>0</v>
      </c>
      <c r="DK18" s="176">
        <f t="shared" si="37"/>
        <v>4</v>
      </c>
      <c r="DL18" s="260">
        <v>1</v>
      </c>
      <c r="DM18" s="177">
        <f t="shared" si="38"/>
        <v>2</v>
      </c>
      <c r="DN18" s="261">
        <v>0</v>
      </c>
      <c r="DO18" s="261">
        <v>2</v>
      </c>
      <c r="DP18" s="261">
        <v>0</v>
      </c>
      <c r="DQ18" s="261">
        <v>0</v>
      </c>
      <c r="DR18" s="261">
        <v>1</v>
      </c>
      <c r="DS18" s="261">
        <v>0</v>
      </c>
      <c r="DT18" s="261">
        <v>0</v>
      </c>
      <c r="DU18" s="261">
        <v>0</v>
      </c>
      <c r="DV18" s="324">
        <v>0</v>
      </c>
      <c r="DW18" s="324">
        <v>0</v>
      </c>
      <c r="DY18" s="176">
        <f t="shared" si="39"/>
        <v>1</v>
      </c>
      <c r="DZ18" s="339">
        <v>0</v>
      </c>
      <c r="EA18" s="177">
        <f t="shared" si="40"/>
        <v>0</v>
      </c>
      <c r="EB18" s="239">
        <v>0</v>
      </c>
      <c r="EC18" s="239">
        <v>0</v>
      </c>
      <c r="ED18" s="239">
        <v>0</v>
      </c>
      <c r="EE18" s="239">
        <v>0</v>
      </c>
      <c r="EF18" s="239">
        <v>0</v>
      </c>
      <c r="EG18" s="239">
        <v>1</v>
      </c>
      <c r="EH18" s="239">
        <v>0</v>
      </c>
      <c r="EI18" s="239">
        <v>0</v>
      </c>
      <c r="EJ18" s="305">
        <v>0</v>
      </c>
      <c r="EK18" s="305">
        <v>0</v>
      </c>
      <c r="EM18" s="176">
        <f t="shared" si="41"/>
        <v>4</v>
      </c>
      <c r="EN18" s="260">
        <v>4</v>
      </c>
      <c r="EO18" s="177">
        <f t="shared" si="42"/>
        <v>0</v>
      </c>
      <c r="EP18" s="261">
        <v>0</v>
      </c>
      <c r="EQ18" s="261">
        <v>0</v>
      </c>
      <c r="ER18" s="261">
        <v>0</v>
      </c>
      <c r="ES18" s="261">
        <v>0</v>
      </c>
      <c r="ET18" s="261">
        <v>0</v>
      </c>
      <c r="EU18" s="261">
        <v>0</v>
      </c>
      <c r="EV18" s="261">
        <v>0</v>
      </c>
      <c r="EW18" s="261">
        <v>0</v>
      </c>
      <c r="EX18" s="324">
        <v>0</v>
      </c>
      <c r="EY18" s="324">
        <v>0</v>
      </c>
      <c r="FA18" s="176">
        <f t="shared" si="43"/>
        <v>5</v>
      </c>
      <c r="FB18" s="245">
        <v>0</v>
      </c>
      <c r="FC18" s="177">
        <f t="shared" si="44"/>
        <v>4</v>
      </c>
      <c r="FD18" s="246">
        <v>0</v>
      </c>
      <c r="FE18" s="246">
        <v>4</v>
      </c>
      <c r="FF18" s="246">
        <v>0</v>
      </c>
      <c r="FG18" s="246">
        <v>0</v>
      </c>
      <c r="FH18" s="246">
        <v>1</v>
      </c>
      <c r="FI18" s="246">
        <v>0</v>
      </c>
      <c r="FJ18" s="246">
        <v>0</v>
      </c>
      <c r="FK18" s="246">
        <v>0</v>
      </c>
      <c r="FL18" s="328">
        <v>0</v>
      </c>
      <c r="FM18" s="328">
        <v>0</v>
      </c>
      <c r="FO18" s="176">
        <f t="shared" si="45"/>
        <v>2</v>
      </c>
      <c r="FP18" s="907">
        <v>2</v>
      </c>
      <c r="FQ18" s="177">
        <f t="shared" si="46"/>
        <v>0</v>
      </c>
      <c r="FR18" s="906">
        <v>0</v>
      </c>
      <c r="FS18" s="906">
        <v>0</v>
      </c>
      <c r="FT18" s="906">
        <v>0</v>
      </c>
      <c r="FU18" s="906">
        <v>0</v>
      </c>
      <c r="FV18" s="906">
        <v>0</v>
      </c>
      <c r="FW18" s="906">
        <v>0</v>
      </c>
      <c r="FX18" s="906">
        <v>0</v>
      </c>
      <c r="FY18" s="906">
        <v>0</v>
      </c>
      <c r="FZ18" s="905">
        <v>0</v>
      </c>
      <c r="GA18" s="905">
        <v>0</v>
      </c>
      <c r="GC18" s="176">
        <f t="shared" si="47"/>
        <v>0</v>
      </c>
      <c r="GD18" s="245"/>
      <c r="GE18" s="177">
        <f t="shared" si="48"/>
        <v>0</v>
      </c>
      <c r="GF18" s="246"/>
      <c r="GG18" s="246"/>
      <c r="GH18" s="246"/>
      <c r="GI18" s="246"/>
      <c r="GJ18" s="246"/>
      <c r="GK18" s="246"/>
      <c r="GL18" s="246"/>
      <c r="GM18" s="246"/>
      <c r="GN18" s="328"/>
      <c r="GO18" s="328"/>
      <c r="GQ18" s="176">
        <f t="shared" si="49"/>
        <v>0</v>
      </c>
      <c r="GR18" s="320"/>
      <c r="GS18" s="177">
        <f t="shared" si="50"/>
        <v>0</v>
      </c>
      <c r="GT18" s="319"/>
      <c r="GU18" s="319"/>
      <c r="GV18" s="319"/>
      <c r="GW18" s="319"/>
      <c r="GX18" s="319"/>
      <c r="GY18" s="319"/>
      <c r="GZ18" s="319"/>
      <c r="HA18" s="319"/>
      <c r="HB18" s="318"/>
      <c r="HC18" s="318"/>
      <c r="HE18" s="176">
        <f t="shared" si="51"/>
        <v>0</v>
      </c>
      <c r="HF18" s="339"/>
      <c r="HG18" s="177">
        <f t="shared" si="52"/>
        <v>0</v>
      </c>
      <c r="HH18" s="338"/>
      <c r="HI18" s="338"/>
      <c r="HJ18" s="338"/>
      <c r="HK18" s="338"/>
      <c r="HL18" s="338"/>
      <c r="HM18" s="338"/>
      <c r="HN18" s="338"/>
      <c r="HO18" s="338"/>
      <c r="HP18" s="337"/>
      <c r="HQ18" s="337"/>
      <c r="HS18" s="176">
        <f t="shared" si="53"/>
        <v>0</v>
      </c>
      <c r="HT18" s="245"/>
      <c r="HU18" s="177">
        <f t="shared" si="54"/>
        <v>0</v>
      </c>
      <c r="HV18" s="246"/>
      <c r="HW18" s="246"/>
      <c r="HX18" s="246"/>
      <c r="HY18" s="246"/>
      <c r="HZ18" s="246"/>
      <c r="IA18" s="246"/>
      <c r="IB18" s="246"/>
      <c r="IC18" s="246"/>
      <c r="ID18" s="328"/>
      <c r="IE18" s="328"/>
    </row>
    <row r="19" spans="1:239" s="295" customFormat="1" ht="15.75">
      <c r="A19" s="180" t="s">
        <v>39</v>
      </c>
      <c r="B19" s="181" t="s">
        <v>107</v>
      </c>
      <c r="C19" s="176">
        <f t="shared" si="21"/>
        <v>8</v>
      </c>
      <c r="D19" s="558">
        <f aca="true" t="shared" si="91" ref="D19:D25">R19+AF19+AT19+BH19+BV19+CJ19+CX19+DL19+DZ19+EN19+FB19+FP19+GD19+GR19+HF19+HT19</f>
        <v>3</v>
      </c>
      <c r="E19" s="177">
        <f t="shared" si="55"/>
        <v>0</v>
      </c>
      <c r="F19" s="557">
        <f aca="true" t="shared" si="92" ref="F19:F25">T19+AH19+AV19+BJ19+BX19+CL19+CZ19+DN19+EB19+EP19+FD19+FR19+GF19+GT19+HH19+HV19</f>
        <v>0</v>
      </c>
      <c r="G19" s="557">
        <f t="shared" si="90"/>
        <v>0</v>
      </c>
      <c r="H19" s="557">
        <f t="shared" si="90"/>
        <v>0</v>
      </c>
      <c r="I19" s="557">
        <f t="shared" si="90"/>
        <v>1</v>
      </c>
      <c r="J19" s="557">
        <f t="shared" si="90"/>
        <v>4</v>
      </c>
      <c r="K19" s="557">
        <f t="shared" si="90"/>
        <v>0</v>
      </c>
      <c r="L19" s="557">
        <f t="shared" si="90"/>
        <v>0</v>
      </c>
      <c r="M19" s="557">
        <f t="shared" si="90"/>
        <v>0</v>
      </c>
      <c r="N19" s="557">
        <f t="shared" si="90"/>
        <v>0</v>
      </c>
      <c r="O19" s="557">
        <f t="shared" si="90"/>
        <v>0</v>
      </c>
      <c r="P19" s="297"/>
      <c r="Q19" s="902">
        <f t="shared" si="23"/>
        <v>0</v>
      </c>
      <c r="R19" s="238">
        <v>0</v>
      </c>
      <c r="S19" s="899">
        <f t="shared" si="24"/>
        <v>0</v>
      </c>
      <c r="T19" s="906">
        <v>0</v>
      </c>
      <c r="U19" s="906">
        <v>0</v>
      </c>
      <c r="V19" s="906">
        <v>0</v>
      </c>
      <c r="W19" s="906">
        <v>0</v>
      </c>
      <c r="X19" s="906">
        <v>0</v>
      </c>
      <c r="Y19" s="906">
        <v>0</v>
      </c>
      <c r="Z19" s="906">
        <v>0</v>
      </c>
      <c r="AA19" s="906">
        <v>0</v>
      </c>
      <c r="AB19" s="905">
        <v>0</v>
      </c>
      <c r="AC19" s="905">
        <v>0</v>
      </c>
      <c r="AE19" s="176">
        <f t="shared" si="25"/>
        <v>2</v>
      </c>
      <c r="AF19" s="320">
        <v>1</v>
      </c>
      <c r="AG19" s="177">
        <f t="shared" si="26"/>
        <v>0</v>
      </c>
      <c r="AH19" s="319">
        <v>0</v>
      </c>
      <c r="AI19" s="319">
        <v>0</v>
      </c>
      <c r="AJ19" s="319">
        <v>0</v>
      </c>
      <c r="AK19" s="319">
        <v>0</v>
      </c>
      <c r="AL19" s="319">
        <v>1</v>
      </c>
      <c r="AM19" s="319">
        <v>0</v>
      </c>
      <c r="AN19" s="319">
        <v>0</v>
      </c>
      <c r="AO19" s="319">
        <v>0</v>
      </c>
      <c r="AP19" s="318">
        <v>0</v>
      </c>
      <c r="AQ19" s="318">
        <v>0</v>
      </c>
      <c r="AS19" s="176">
        <f t="shared" si="27"/>
        <v>0</v>
      </c>
      <c r="AT19" s="260">
        <v>0</v>
      </c>
      <c r="AU19" s="177">
        <f t="shared" si="28"/>
        <v>0</v>
      </c>
      <c r="AV19" s="261">
        <v>0</v>
      </c>
      <c r="AW19" s="261">
        <v>0</v>
      </c>
      <c r="AX19" s="261">
        <v>0</v>
      </c>
      <c r="AY19" s="261">
        <v>0</v>
      </c>
      <c r="AZ19" s="261">
        <v>0</v>
      </c>
      <c r="BA19" s="261">
        <v>0</v>
      </c>
      <c r="BB19" s="261">
        <v>0</v>
      </c>
      <c r="BC19" s="261">
        <v>0</v>
      </c>
      <c r="BD19" s="324">
        <v>0</v>
      </c>
      <c r="BE19" s="324">
        <v>0</v>
      </c>
      <c r="BG19" s="176">
        <f t="shared" si="29"/>
        <v>0</v>
      </c>
      <c r="BH19" s="245">
        <v>0</v>
      </c>
      <c r="BI19" s="177">
        <f t="shared" si="30"/>
        <v>0</v>
      </c>
      <c r="BJ19" s="246">
        <v>0</v>
      </c>
      <c r="BK19" s="246">
        <v>0</v>
      </c>
      <c r="BL19" s="246">
        <v>0</v>
      </c>
      <c r="BM19" s="246">
        <v>0</v>
      </c>
      <c r="BN19" s="246">
        <v>0</v>
      </c>
      <c r="BO19" s="246">
        <v>0</v>
      </c>
      <c r="BP19" s="246">
        <v>0</v>
      </c>
      <c r="BQ19" s="246">
        <v>0</v>
      </c>
      <c r="BR19" s="328">
        <v>0</v>
      </c>
      <c r="BS19" s="328">
        <v>0</v>
      </c>
      <c r="BU19" s="176">
        <f t="shared" si="31"/>
        <v>1</v>
      </c>
      <c r="BV19" s="907">
        <v>1</v>
      </c>
      <c r="BW19" s="177">
        <f t="shared" si="32"/>
        <v>0</v>
      </c>
      <c r="BX19" s="906">
        <v>0</v>
      </c>
      <c r="BY19" s="906">
        <v>0</v>
      </c>
      <c r="BZ19" s="906">
        <v>0</v>
      </c>
      <c r="CA19" s="906">
        <v>0</v>
      </c>
      <c r="CB19" s="906">
        <v>0</v>
      </c>
      <c r="CC19" s="906">
        <v>0</v>
      </c>
      <c r="CD19" s="906">
        <v>0</v>
      </c>
      <c r="CE19" s="906">
        <v>0</v>
      </c>
      <c r="CF19" s="905">
        <v>0</v>
      </c>
      <c r="CG19" s="905">
        <v>0</v>
      </c>
      <c r="CI19" s="176">
        <f t="shared" si="33"/>
        <v>0</v>
      </c>
      <c r="CJ19" s="260">
        <v>0</v>
      </c>
      <c r="CK19" s="177">
        <f t="shared" si="34"/>
        <v>0</v>
      </c>
      <c r="CL19" s="261">
        <v>0</v>
      </c>
      <c r="CM19" s="261">
        <v>0</v>
      </c>
      <c r="CN19" s="261">
        <v>0</v>
      </c>
      <c r="CO19" s="261">
        <v>0</v>
      </c>
      <c r="CP19" s="261">
        <v>0</v>
      </c>
      <c r="CQ19" s="261">
        <v>0</v>
      </c>
      <c r="CR19" s="261">
        <v>0</v>
      </c>
      <c r="CS19" s="261">
        <v>0</v>
      </c>
      <c r="CT19" s="324">
        <v>0</v>
      </c>
      <c r="CU19" s="324">
        <v>0</v>
      </c>
      <c r="CW19" s="176">
        <f t="shared" si="35"/>
        <v>0</v>
      </c>
      <c r="CX19" s="339">
        <v>0</v>
      </c>
      <c r="CY19" s="177">
        <f t="shared" si="36"/>
        <v>0</v>
      </c>
      <c r="CZ19" s="338">
        <v>0</v>
      </c>
      <c r="DA19" s="338">
        <v>0</v>
      </c>
      <c r="DB19" s="338">
        <v>0</v>
      </c>
      <c r="DC19" s="338">
        <v>0</v>
      </c>
      <c r="DD19" s="338">
        <v>0</v>
      </c>
      <c r="DE19" s="338">
        <v>0</v>
      </c>
      <c r="DF19" s="338">
        <v>0</v>
      </c>
      <c r="DG19" s="338">
        <v>0</v>
      </c>
      <c r="DH19" s="337">
        <v>0</v>
      </c>
      <c r="DI19" s="337">
        <v>0</v>
      </c>
      <c r="DK19" s="176">
        <f t="shared" si="37"/>
        <v>3</v>
      </c>
      <c r="DL19" s="260">
        <v>1</v>
      </c>
      <c r="DM19" s="177">
        <f t="shared" si="38"/>
        <v>0</v>
      </c>
      <c r="DN19" s="261">
        <v>0</v>
      </c>
      <c r="DO19" s="261">
        <v>0</v>
      </c>
      <c r="DP19" s="261">
        <v>0</v>
      </c>
      <c r="DQ19" s="261">
        <v>0</v>
      </c>
      <c r="DR19" s="261">
        <v>2</v>
      </c>
      <c r="DS19" s="261">
        <v>0</v>
      </c>
      <c r="DT19" s="261">
        <v>0</v>
      </c>
      <c r="DU19" s="261">
        <v>0</v>
      </c>
      <c r="DV19" s="324">
        <v>0</v>
      </c>
      <c r="DW19" s="324">
        <v>0</v>
      </c>
      <c r="DY19" s="176">
        <f t="shared" si="39"/>
        <v>0</v>
      </c>
      <c r="DZ19" s="339">
        <v>0</v>
      </c>
      <c r="EA19" s="177">
        <f t="shared" si="40"/>
        <v>0</v>
      </c>
      <c r="EB19" s="239">
        <v>0</v>
      </c>
      <c r="EC19" s="239">
        <v>0</v>
      </c>
      <c r="ED19" s="239">
        <v>0</v>
      </c>
      <c r="EE19" s="239">
        <v>0</v>
      </c>
      <c r="EF19" s="239">
        <v>0</v>
      </c>
      <c r="EG19" s="239">
        <v>0</v>
      </c>
      <c r="EH19" s="239">
        <v>0</v>
      </c>
      <c r="EI19" s="239">
        <v>0</v>
      </c>
      <c r="EJ19" s="305">
        <v>0</v>
      </c>
      <c r="EK19" s="305">
        <v>0</v>
      </c>
      <c r="EM19" s="176">
        <f t="shared" si="41"/>
        <v>1</v>
      </c>
      <c r="EN19" s="260">
        <v>0</v>
      </c>
      <c r="EO19" s="177">
        <f t="shared" si="42"/>
        <v>0</v>
      </c>
      <c r="EP19" s="261">
        <v>0</v>
      </c>
      <c r="EQ19" s="261">
        <v>0</v>
      </c>
      <c r="ER19" s="261">
        <v>0</v>
      </c>
      <c r="ES19" s="261">
        <v>1</v>
      </c>
      <c r="ET19" s="261">
        <v>0</v>
      </c>
      <c r="EU19" s="261">
        <v>0</v>
      </c>
      <c r="EV19" s="261">
        <v>0</v>
      </c>
      <c r="EW19" s="261">
        <v>0</v>
      </c>
      <c r="EX19" s="324">
        <v>0</v>
      </c>
      <c r="EY19" s="324">
        <v>0</v>
      </c>
      <c r="FA19" s="176">
        <f t="shared" si="43"/>
        <v>0</v>
      </c>
      <c r="FB19" s="245">
        <v>0</v>
      </c>
      <c r="FC19" s="177">
        <f t="shared" si="44"/>
        <v>0</v>
      </c>
      <c r="FD19" s="246">
        <v>0</v>
      </c>
      <c r="FE19" s="246">
        <v>0</v>
      </c>
      <c r="FF19" s="246">
        <v>0</v>
      </c>
      <c r="FG19" s="246">
        <v>0</v>
      </c>
      <c r="FH19" s="246">
        <v>0</v>
      </c>
      <c r="FI19" s="246">
        <v>0</v>
      </c>
      <c r="FJ19" s="246">
        <v>0</v>
      </c>
      <c r="FK19" s="246">
        <v>0</v>
      </c>
      <c r="FL19" s="328">
        <v>0</v>
      </c>
      <c r="FM19" s="328">
        <v>0</v>
      </c>
      <c r="FO19" s="176">
        <f t="shared" si="45"/>
        <v>1</v>
      </c>
      <c r="FP19" s="907">
        <v>0</v>
      </c>
      <c r="FQ19" s="177">
        <f t="shared" si="46"/>
        <v>0</v>
      </c>
      <c r="FR19" s="906">
        <v>0</v>
      </c>
      <c r="FS19" s="906">
        <v>0</v>
      </c>
      <c r="FT19" s="906">
        <v>0</v>
      </c>
      <c r="FU19" s="906">
        <v>0</v>
      </c>
      <c r="FV19" s="906">
        <v>1</v>
      </c>
      <c r="FW19" s="906">
        <v>0</v>
      </c>
      <c r="FX19" s="906">
        <v>0</v>
      </c>
      <c r="FY19" s="906">
        <v>0</v>
      </c>
      <c r="FZ19" s="905">
        <v>0</v>
      </c>
      <c r="GA19" s="905">
        <v>0</v>
      </c>
      <c r="GC19" s="176">
        <f t="shared" si="47"/>
        <v>0</v>
      </c>
      <c r="GD19" s="245"/>
      <c r="GE19" s="177">
        <f t="shared" si="48"/>
        <v>0</v>
      </c>
      <c r="GF19" s="246"/>
      <c r="GG19" s="246"/>
      <c r="GH19" s="246"/>
      <c r="GI19" s="246"/>
      <c r="GJ19" s="246"/>
      <c r="GK19" s="246"/>
      <c r="GL19" s="246"/>
      <c r="GM19" s="246"/>
      <c r="GN19" s="328"/>
      <c r="GO19" s="328"/>
      <c r="GQ19" s="176">
        <f t="shared" si="49"/>
        <v>0</v>
      </c>
      <c r="GR19" s="320"/>
      <c r="GS19" s="177">
        <f t="shared" si="50"/>
        <v>0</v>
      </c>
      <c r="GT19" s="319"/>
      <c r="GU19" s="319"/>
      <c r="GV19" s="319"/>
      <c r="GW19" s="319"/>
      <c r="GX19" s="319"/>
      <c r="GY19" s="319"/>
      <c r="GZ19" s="319"/>
      <c r="HA19" s="319"/>
      <c r="HB19" s="318"/>
      <c r="HC19" s="318"/>
      <c r="HE19" s="176">
        <f t="shared" si="51"/>
        <v>0</v>
      </c>
      <c r="HF19" s="339"/>
      <c r="HG19" s="177">
        <f t="shared" si="52"/>
        <v>0</v>
      </c>
      <c r="HH19" s="338"/>
      <c r="HI19" s="338"/>
      <c r="HJ19" s="338"/>
      <c r="HK19" s="338"/>
      <c r="HL19" s="338"/>
      <c r="HM19" s="338"/>
      <c r="HN19" s="338"/>
      <c r="HO19" s="338"/>
      <c r="HP19" s="337"/>
      <c r="HQ19" s="337"/>
      <c r="HS19" s="176">
        <f t="shared" si="53"/>
        <v>0</v>
      </c>
      <c r="HT19" s="245"/>
      <c r="HU19" s="177">
        <f t="shared" si="54"/>
        <v>0</v>
      </c>
      <c r="HV19" s="246"/>
      <c r="HW19" s="246"/>
      <c r="HX19" s="246"/>
      <c r="HY19" s="246"/>
      <c r="HZ19" s="246"/>
      <c r="IA19" s="246"/>
      <c r="IB19" s="246"/>
      <c r="IC19" s="246"/>
      <c r="ID19" s="328"/>
      <c r="IE19" s="328"/>
    </row>
    <row r="20" spans="1:239" s="295" customFormat="1" ht="15.75">
      <c r="A20" s="180" t="s">
        <v>108</v>
      </c>
      <c r="B20" s="181" t="s">
        <v>109</v>
      </c>
      <c r="C20" s="176">
        <f t="shared" si="21"/>
        <v>238</v>
      </c>
      <c r="D20" s="558">
        <f t="shared" si="91"/>
        <v>139</v>
      </c>
      <c r="E20" s="177">
        <f t="shared" si="55"/>
        <v>11</v>
      </c>
      <c r="F20" s="557">
        <f t="shared" si="92"/>
        <v>0</v>
      </c>
      <c r="G20" s="557">
        <f t="shared" si="90"/>
        <v>11</v>
      </c>
      <c r="H20" s="557">
        <f t="shared" si="90"/>
        <v>1</v>
      </c>
      <c r="I20" s="557">
        <f t="shared" si="90"/>
        <v>0</v>
      </c>
      <c r="J20" s="557">
        <f t="shared" si="90"/>
        <v>80</v>
      </c>
      <c r="K20" s="557">
        <f t="shared" si="90"/>
        <v>5</v>
      </c>
      <c r="L20" s="557">
        <f t="shared" si="90"/>
        <v>0</v>
      </c>
      <c r="M20" s="557">
        <f t="shared" si="90"/>
        <v>2</v>
      </c>
      <c r="N20" s="557">
        <f t="shared" si="90"/>
        <v>0</v>
      </c>
      <c r="O20" s="557">
        <f t="shared" si="90"/>
        <v>0</v>
      </c>
      <c r="P20" s="297"/>
      <c r="Q20" s="902">
        <f t="shared" si="23"/>
        <v>13</v>
      </c>
      <c r="R20" s="238">
        <v>6</v>
      </c>
      <c r="S20" s="899">
        <f t="shared" si="24"/>
        <v>0</v>
      </c>
      <c r="T20" s="906">
        <v>0</v>
      </c>
      <c r="U20" s="906">
        <v>0</v>
      </c>
      <c r="V20" s="906">
        <v>0</v>
      </c>
      <c r="W20" s="906">
        <v>0</v>
      </c>
      <c r="X20" s="906">
        <v>6</v>
      </c>
      <c r="Y20" s="906">
        <v>1</v>
      </c>
      <c r="Z20" s="906">
        <v>0</v>
      </c>
      <c r="AA20" s="906">
        <v>0</v>
      </c>
      <c r="AB20" s="905">
        <v>0</v>
      </c>
      <c r="AC20" s="905">
        <v>0</v>
      </c>
      <c r="AE20" s="176">
        <f t="shared" si="25"/>
        <v>22</v>
      </c>
      <c r="AF20" s="320">
        <v>9</v>
      </c>
      <c r="AG20" s="177">
        <f t="shared" si="26"/>
        <v>0</v>
      </c>
      <c r="AH20" s="319">
        <v>0</v>
      </c>
      <c r="AI20" s="319">
        <v>0</v>
      </c>
      <c r="AJ20" s="319">
        <v>0</v>
      </c>
      <c r="AK20" s="319">
        <v>0</v>
      </c>
      <c r="AL20" s="319">
        <v>13</v>
      </c>
      <c r="AM20" s="319">
        <v>0</v>
      </c>
      <c r="AN20" s="319">
        <v>0</v>
      </c>
      <c r="AO20" s="319">
        <v>0</v>
      </c>
      <c r="AP20" s="318">
        <v>0</v>
      </c>
      <c r="AQ20" s="318">
        <v>0</v>
      </c>
      <c r="AS20" s="176">
        <f t="shared" si="27"/>
        <v>7</v>
      </c>
      <c r="AT20" s="260">
        <v>0</v>
      </c>
      <c r="AU20" s="177">
        <f t="shared" si="28"/>
        <v>0</v>
      </c>
      <c r="AV20" s="261">
        <v>0</v>
      </c>
      <c r="AW20" s="261">
        <v>0</v>
      </c>
      <c r="AX20" s="261">
        <v>0</v>
      </c>
      <c r="AY20" s="261">
        <v>0</v>
      </c>
      <c r="AZ20" s="261">
        <v>5</v>
      </c>
      <c r="BA20" s="261">
        <v>2</v>
      </c>
      <c r="BB20" s="261">
        <v>0</v>
      </c>
      <c r="BC20" s="261">
        <v>0</v>
      </c>
      <c r="BD20" s="324">
        <v>0</v>
      </c>
      <c r="BE20" s="324">
        <v>0</v>
      </c>
      <c r="BG20" s="176">
        <f t="shared" si="29"/>
        <v>50</v>
      </c>
      <c r="BH20" s="245">
        <v>19</v>
      </c>
      <c r="BI20" s="177">
        <f t="shared" si="30"/>
        <v>4</v>
      </c>
      <c r="BJ20" s="246">
        <v>0</v>
      </c>
      <c r="BK20" s="246">
        <v>4</v>
      </c>
      <c r="BL20" s="246">
        <v>0</v>
      </c>
      <c r="BM20" s="246">
        <v>0</v>
      </c>
      <c r="BN20" s="246">
        <v>27</v>
      </c>
      <c r="BO20" s="246">
        <v>0</v>
      </c>
      <c r="BP20" s="246">
        <v>0</v>
      </c>
      <c r="BQ20" s="246">
        <v>0</v>
      </c>
      <c r="BR20" s="328">
        <v>0</v>
      </c>
      <c r="BS20" s="328">
        <v>0</v>
      </c>
      <c r="BU20" s="176">
        <f t="shared" si="31"/>
        <v>37</v>
      </c>
      <c r="BV20" s="907">
        <v>30</v>
      </c>
      <c r="BW20" s="177">
        <f t="shared" si="32"/>
        <v>1</v>
      </c>
      <c r="BX20" s="906">
        <v>0</v>
      </c>
      <c r="BY20" s="906">
        <v>1</v>
      </c>
      <c r="BZ20" s="906">
        <v>0</v>
      </c>
      <c r="CA20" s="906">
        <v>0</v>
      </c>
      <c r="CB20" s="906">
        <v>4</v>
      </c>
      <c r="CC20" s="906">
        <v>0</v>
      </c>
      <c r="CD20" s="906">
        <v>0</v>
      </c>
      <c r="CE20" s="906">
        <v>2</v>
      </c>
      <c r="CF20" s="905">
        <v>0</v>
      </c>
      <c r="CG20" s="905">
        <v>0</v>
      </c>
      <c r="CI20" s="176">
        <f t="shared" si="33"/>
        <v>2</v>
      </c>
      <c r="CJ20" s="260">
        <v>0</v>
      </c>
      <c r="CK20" s="177">
        <f t="shared" si="34"/>
        <v>0</v>
      </c>
      <c r="CL20" s="261">
        <v>0</v>
      </c>
      <c r="CM20" s="261">
        <v>0</v>
      </c>
      <c r="CN20" s="261">
        <v>1</v>
      </c>
      <c r="CO20" s="261">
        <v>0</v>
      </c>
      <c r="CP20" s="261">
        <v>1</v>
      </c>
      <c r="CQ20" s="261">
        <v>0</v>
      </c>
      <c r="CR20" s="261">
        <v>0</v>
      </c>
      <c r="CS20" s="261">
        <v>0</v>
      </c>
      <c r="CT20" s="324">
        <v>0</v>
      </c>
      <c r="CU20" s="324">
        <v>0</v>
      </c>
      <c r="CW20" s="176">
        <f t="shared" si="35"/>
        <v>0</v>
      </c>
      <c r="CX20" s="339">
        <v>0</v>
      </c>
      <c r="CY20" s="177">
        <f t="shared" si="36"/>
        <v>0</v>
      </c>
      <c r="CZ20" s="338">
        <v>0</v>
      </c>
      <c r="DA20" s="338">
        <v>0</v>
      </c>
      <c r="DB20" s="338">
        <v>0</v>
      </c>
      <c r="DC20" s="338">
        <v>0</v>
      </c>
      <c r="DD20" s="338">
        <v>0</v>
      </c>
      <c r="DE20" s="338">
        <v>0</v>
      </c>
      <c r="DF20" s="338">
        <v>0</v>
      </c>
      <c r="DG20" s="338">
        <v>0</v>
      </c>
      <c r="DH20" s="337">
        <v>0</v>
      </c>
      <c r="DI20" s="337">
        <v>0</v>
      </c>
      <c r="DK20" s="176">
        <f t="shared" si="37"/>
        <v>18</v>
      </c>
      <c r="DL20" s="260">
        <v>12</v>
      </c>
      <c r="DM20" s="177">
        <f t="shared" si="38"/>
        <v>0</v>
      </c>
      <c r="DN20" s="261">
        <v>0</v>
      </c>
      <c r="DO20" s="261">
        <v>0</v>
      </c>
      <c r="DP20" s="261">
        <v>0</v>
      </c>
      <c r="DQ20" s="261">
        <v>0</v>
      </c>
      <c r="DR20" s="261">
        <v>6</v>
      </c>
      <c r="DS20" s="261">
        <v>0</v>
      </c>
      <c r="DT20" s="261">
        <v>0</v>
      </c>
      <c r="DU20" s="261">
        <v>0</v>
      </c>
      <c r="DV20" s="324">
        <v>0</v>
      </c>
      <c r="DW20" s="324">
        <v>0</v>
      </c>
      <c r="DY20" s="176">
        <f t="shared" si="39"/>
        <v>42</v>
      </c>
      <c r="DZ20" s="339">
        <v>34</v>
      </c>
      <c r="EA20" s="177">
        <f t="shared" si="40"/>
        <v>2</v>
      </c>
      <c r="EB20" s="239">
        <v>0</v>
      </c>
      <c r="EC20" s="239">
        <v>2</v>
      </c>
      <c r="ED20" s="239">
        <v>0</v>
      </c>
      <c r="EE20" s="239">
        <v>0</v>
      </c>
      <c r="EF20" s="239">
        <v>5</v>
      </c>
      <c r="EG20" s="239">
        <v>1</v>
      </c>
      <c r="EH20" s="239">
        <v>0</v>
      </c>
      <c r="EI20" s="239">
        <v>0</v>
      </c>
      <c r="EJ20" s="305">
        <v>0</v>
      </c>
      <c r="EK20" s="305">
        <v>0</v>
      </c>
      <c r="EM20" s="176">
        <f t="shared" si="41"/>
        <v>6</v>
      </c>
      <c r="EN20" s="260">
        <v>0</v>
      </c>
      <c r="EO20" s="177">
        <f t="shared" si="42"/>
        <v>4</v>
      </c>
      <c r="EP20" s="261">
        <v>0</v>
      </c>
      <c r="EQ20" s="261">
        <v>4</v>
      </c>
      <c r="ER20" s="261">
        <v>0</v>
      </c>
      <c r="ES20" s="261">
        <v>0</v>
      </c>
      <c r="ET20" s="261">
        <v>2</v>
      </c>
      <c r="EU20" s="261">
        <v>0</v>
      </c>
      <c r="EV20" s="261">
        <v>0</v>
      </c>
      <c r="EW20" s="261">
        <v>0</v>
      </c>
      <c r="EX20" s="324">
        <v>0</v>
      </c>
      <c r="EY20" s="324">
        <v>0</v>
      </c>
      <c r="FA20" s="176">
        <f t="shared" si="43"/>
        <v>0</v>
      </c>
      <c r="FB20" s="245">
        <v>0</v>
      </c>
      <c r="FC20" s="177">
        <f t="shared" si="44"/>
        <v>0</v>
      </c>
      <c r="FD20" s="246">
        <v>0</v>
      </c>
      <c r="FE20" s="246">
        <v>0</v>
      </c>
      <c r="FF20" s="246">
        <v>0</v>
      </c>
      <c r="FG20" s="246">
        <v>0</v>
      </c>
      <c r="FH20" s="246">
        <v>0</v>
      </c>
      <c r="FI20" s="246">
        <v>0</v>
      </c>
      <c r="FJ20" s="246">
        <v>0</v>
      </c>
      <c r="FK20" s="246">
        <v>0</v>
      </c>
      <c r="FL20" s="328">
        <v>0</v>
      </c>
      <c r="FM20" s="328">
        <v>0</v>
      </c>
      <c r="FO20" s="176">
        <f t="shared" si="45"/>
        <v>41</v>
      </c>
      <c r="FP20" s="907">
        <v>29</v>
      </c>
      <c r="FQ20" s="177">
        <f t="shared" si="46"/>
        <v>0</v>
      </c>
      <c r="FR20" s="906">
        <v>0</v>
      </c>
      <c r="FS20" s="906">
        <v>0</v>
      </c>
      <c r="FT20" s="906">
        <v>0</v>
      </c>
      <c r="FU20" s="906">
        <v>0</v>
      </c>
      <c r="FV20" s="906">
        <v>11</v>
      </c>
      <c r="FW20" s="906">
        <v>1</v>
      </c>
      <c r="FX20" s="906">
        <v>0</v>
      </c>
      <c r="FY20" s="906">
        <v>0</v>
      </c>
      <c r="FZ20" s="905">
        <v>0</v>
      </c>
      <c r="GA20" s="905">
        <v>0</v>
      </c>
      <c r="GC20" s="176">
        <f t="shared" si="47"/>
        <v>0</v>
      </c>
      <c r="GD20" s="245"/>
      <c r="GE20" s="177">
        <f t="shared" si="48"/>
        <v>0</v>
      </c>
      <c r="GF20" s="246"/>
      <c r="GG20" s="246"/>
      <c r="GH20" s="246"/>
      <c r="GI20" s="246"/>
      <c r="GJ20" s="246"/>
      <c r="GK20" s="246"/>
      <c r="GL20" s="246"/>
      <c r="GM20" s="246"/>
      <c r="GN20" s="328"/>
      <c r="GO20" s="328"/>
      <c r="GQ20" s="176">
        <f t="shared" si="49"/>
        <v>0</v>
      </c>
      <c r="GR20" s="320"/>
      <c r="GS20" s="177">
        <f t="shared" si="50"/>
        <v>0</v>
      </c>
      <c r="GT20" s="319"/>
      <c r="GU20" s="319"/>
      <c r="GV20" s="319"/>
      <c r="GW20" s="319"/>
      <c r="GX20" s="319"/>
      <c r="GY20" s="319"/>
      <c r="GZ20" s="319"/>
      <c r="HA20" s="319"/>
      <c r="HB20" s="318"/>
      <c r="HC20" s="318"/>
      <c r="HE20" s="176">
        <f t="shared" si="51"/>
        <v>0</v>
      </c>
      <c r="HF20" s="339"/>
      <c r="HG20" s="177">
        <f t="shared" si="52"/>
        <v>0</v>
      </c>
      <c r="HH20" s="338"/>
      <c r="HI20" s="338"/>
      <c r="HJ20" s="338"/>
      <c r="HK20" s="338"/>
      <c r="HL20" s="338"/>
      <c r="HM20" s="338"/>
      <c r="HN20" s="338"/>
      <c r="HO20" s="338"/>
      <c r="HP20" s="337"/>
      <c r="HQ20" s="337"/>
      <c r="HS20" s="176">
        <f t="shared" si="53"/>
        <v>0</v>
      </c>
      <c r="HT20" s="245"/>
      <c r="HU20" s="177">
        <f t="shared" si="54"/>
        <v>0</v>
      </c>
      <c r="HV20" s="246"/>
      <c r="HW20" s="246"/>
      <c r="HX20" s="246"/>
      <c r="HY20" s="246"/>
      <c r="HZ20" s="246"/>
      <c r="IA20" s="246"/>
      <c r="IB20" s="246"/>
      <c r="IC20" s="246"/>
      <c r="ID20" s="328"/>
      <c r="IE20" s="328"/>
    </row>
    <row r="21" spans="1:239" s="295" customFormat="1" ht="22.5" customHeight="1">
      <c r="A21" s="180" t="s">
        <v>110</v>
      </c>
      <c r="B21" s="181" t="s">
        <v>111</v>
      </c>
      <c r="C21" s="176">
        <f t="shared" si="21"/>
        <v>12</v>
      </c>
      <c r="D21" s="558">
        <f t="shared" si="91"/>
        <v>8</v>
      </c>
      <c r="E21" s="177">
        <f t="shared" si="55"/>
        <v>0</v>
      </c>
      <c r="F21" s="557">
        <f t="shared" si="92"/>
        <v>0</v>
      </c>
      <c r="G21" s="557">
        <f t="shared" si="90"/>
        <v>0</v>
      </c>
      <c r="H21" s="557">
        <f t="shared" si="90"/>
        <v>0</v>
      </c>
      <c r="I21" s="557">
        <f t="shared" si="90"/>
        <v>0</v>
      </c>
      <c r="J21" s="557">
        <f t="shared" si="90"/>
        <v>4</v>
      </c>
      <c r="K21" s="557">
        <f t="shared" si="90"/>
        <v>0</v>
      </c>
      <c r="L21" s="557">
        <f t="shared" si="90"/>
        <v>0</v>
      </c>
      <c r="M21" s="557">
        <f t="shared" si="90"/>
        <v>0</v>
      </c>
      <c r="N21" s="557">
        <f t="shared" si="90"/>
        <v>0</v>
      </c>
      <c r="O21" s="557">
        <f t="shared" si="90"/>
        <v>0</v>
      </c>
      <c r="P21" s="297"/>
      <c r="Q21" s="902">
        <f t="shared" si="23"/>
        <v>5</v>
      </c>
      <c r="R21" s="234">
        <v>4</v>
      </c>
      <c r="S21" s="899">
        <f t="shared" si="24"/>
        <v>0</v>
      </c>
      <c r="T21" s="904">
        <v>0</v>
      </c>
      <c r="U21" s="904">
        <v>0</v>
      </c>
      <c r="V21" s="904">
        <v>0</v>
      </c>
      <c r="W21" s="904">
        <v>0</v>
      </c>
      <c r="X21" s="904">
        <v>1</v>
      </c>
      <c r="Y21" s="904">
        <v>0</v>
      </c>
      <c r="Z21" s="904">
        <v>0</v>
      </c>
      <c r="AA21" s="904">
        <v>0</v>
      </c>
      <c r="AB21" s="905">
        <v>0</v>
      </c>
      <c r="AC21" s="905">
        <v>0</v>
      </c>
      <c r="AE21" s="176">
        <f t="shared" si="25"/>
        <v>1</v>
      </c>
      <c r="AF21" s="315">
        <v>0</v>
      </c>
      <c r="AG21" s="177">
        <f t="shared" si="26"/>
        <v>0</v>
      </c>
      <c r="AH21" s="317">
        <v>0</v>
      </c>
      <c r="AI21" s="317">
        <v>0</v>
      </c>
      <c r="AJ21" s="317">
        <v>0</v>
      </c>
      <c r="AK21" s="317">
        <v>0</v>
      </c>
      <c r="AL21" s="317">
        <v>1</v>
      </c>
      <c r="AM21" s="317">
        <v>0</v>
      </c>
      <c r="AN21" s="317">
        <v>0</v>
      </c>
      <c r="AO21" s="317">
        <v>0</v>
      </c>
      <c r="AP21" s="318">
        <v>0</v>
      </c>
      <c r="AQ21" s="318">
        <v>0</v>
      </c>
      <c r="AS21" s="176">
        <f t="shared" si="27"/>
        <v>0</v>
      </c>
      <c r="AT21" s="256">
        <v>0</v>
      </c>
      <c r="AU21" s="177">
        <f t="shared" si="28"/>
        <v>0</v>
      </c>
      <c r="AV21" s="259">
        <v>0</v>
      </c>
      <c r="AW21" s="259">
        <v>0</v>
      </c>
      <c r="AX21" s="259">
        <v>0</v>
      </c>
      <c r="AY21" s="259">
        <v>0</v>
      </c>
      <c r="AZ21" s="259">
        <v>0</v>
      </c>
      <c r="BA21" s="259">
        <v>0</v>
      </c>
      <c r="BB21" s="259">
        <v>0</v>
      </c>
      <c r="BC21" s="259">
        <v>0</v>
      </c>
      <c r="BD21" s="324">
        <v>0</v>
      </c>
      <c r="BE21" s="324">
        <v>0</v>
      </c>
      <c r="BG21" s="176">
        <f t="shared" si="29"/>
        <v>0</v>
      </c>
      <c r="BH21" s="241">
        <v>0</v>
      </c>
      <c r="BI21" s="177">
        <f t="shared" si="30"/>
        <v>0</v>
      </c>
      <c r="BJ21" s="244">
        <v>0</v>
      </c>
      <c r="BK21" s="244">
        <v>0</v>
      </c>
      <c r="BL21" s="244">
        <v>0</v>
      </c>
      <c r="BM21" s="244">
        <v>0</v>
      </c>
      <c r="BN21" s="244">
        <v>0</v>
      </c>
      <c r="BO21" s="244">
        <v>0</v>
      </c>
      <c r="BP21" s="244">
        <v>0</v>
      </c>
      <c r="BQ21" s="244">
        <v>0</v>
      </c>
      <c r="BR21" s="328">
        <v>0</v>
      </c>
      <c r="BS21" s="328">
        <v>0</v>
      </c>
      <c r="BU21" s="176">
        <f t="shared" si="31"/>
        <v>0</v>
      </c>
      <c r="BV21" s="902">
        <v>0</v>
      </c>
      <c r="BW21" s="177">
        <f t="shared" si="32"/>
        <v>0</v>
      </c>
      <c r="BX21" s="904">
        <v>0</v>
      </c>
      <c r="BY21" s="904">
        <v>0</v>
      </c>
      <c r="BZ21" s="904">
        <v>0</v>
      </c>
      <c r="CA21" s="904">
        <v>0</v>
      </c>
      <c r="CB21" s="904">
        <v>0</v>
      </c>
      <c r="CC21" s="904">
        <v>0</v>
      </c>
      <c r="CD21" s="904">
        <v>0</v>
      </c>
      <c r="CE21" s="904">
        <v>0</v>
      </c>
      <c r="CF21" s="905">
        <v>0</v>
      </c>
      <c r="CG21" s="905">
        <v>0</v>
      </c>
      <c r="CI21" s="176">
        <f t="shared" si="33"/>
        <v>0</v>
      </c>
      <c r="CJ21" s="256">
        <v>0</v>
      </c>
      <c r="CK21" s="177">
        <f t="shared" si="34"/>
        <v>0</v>
      </c>
      <c r="CL21" s="259">
        <v>0</v>
      </c>
      <c r="CM21" s="259">
        <v>0</v>
      </c>
      <c r="CN21" s="259">
        <v>0</v>
      </c>
      <c r="CO21" s="259">
        <v>0</v>
      </c>
      <c r="CP21" s="259">
        <v>0</v>
      </c>
      <c r="CQ21" s="259">
        <v>0</v>
      </c>
      <c r="CR21" s="259">
        <v>0</v>
      </c>
      <c r="CS21" s="259">
        <v>0</v>
      </c>
      <c r="CT21" s="324">
        <v>0</v>
      </c>
      <c r="CU21" s="324">
        <v>0</v>
      </c>
      <c r="CW21" s="176">
        <f t="shared" si="35"/>
        <v>0</v>
      </c>
      <c r="CX21" s="334">
        <v>0</v>
      </c>
      <c r="CY21" s="177">
        <f t="shared" si="36"/>
        <v>0</v>
      </c>
      <c r="CZ21" s="336">
        <v>0</v>
      </c>
      <c r="DA21" s="336">
        <v>0</v>
      </c>
      <c r="DB21" s="336">
        <v>0</v>
      </c>
      <c r="DC21" s="336">
        <v>0</v>
      </c>
      <c r="DD21" s="336">
        <v>0</v>
      </c>
      <c r="DE21" s="336">
        <v>0</v>
      </c>
      <c r="DF21" s="336">
        <v>0</v>
      </c>
      <c r="DG21" s="336">
        <v>0</v>
      </c>
      <c r="DH21" s="337">
        <v>0</v>
      </c>
      <c r="DI21" s="337">
        <v>0</v>
      </c>
      <c r="DK21" s="176">
        <f t="shared" si="37"/>
        <v>2</v>
      </c>
      <c r="DL21" s="256">
        <v>1</v>
      </c>
      <c r="DM21" s="177">
        <f t="shared" si="38"/>
        <v>0</v>
      </c>
      <c r="DN21" s="259">
        <v>0</v>
      </c>
      <c r="DO21" s="259">
        <v>0</v>
      </c>
      <c r="DP21" s="259">
        <v>0</v>
      </c>
      <c r="DQ21" s="259">
        <v>0</v>
      </c>
      <c r="DR21" s="259">
        <v>1</v>
      </c>
      <c r="DS21" s="259">
        <v>0</v>
      </c>
      <c r="DT21" s="259">
        <v>0</v>
      </c>
      <c r="DU21" s="259">
        <v>0</v>
      </c>
      <c r="DV21" s="324">
        <v>0</v>
      </c>
      <c r="DW21" s="324">
        <v>0</v>
      </c>
      <c r="DY21" s="176">
        <f t="shared" si="39"/>
        <v>1</v>
      </c>
      <c r="DZ21" s="334">
        <v>0</v>
      </c>
      <c r="EA21" s="177">
        <f t="shared" si="40"/>
        <v>0</v>
      </c>
      <c r="EB21" s="237">
        <v>0</v>
      </c>
      <c r="EC21" s="237">
        <v>0</v>
      </c>
      <c r="ED21" s="237">
        <v>0</v>
      </c>
      <c r="EE21" s="237">
        <v>0</v>
      </c>
      <c r="EF21" s="237">
        <v>1</v>
      </c>
      <c r="EG21" s="237">
        <v>0</v>
      </c>
      <c r="EH21" s="237">
        <v>0</v>
      </c>
      <c r="EI21" s="237">
        <v>0</v>
      </c>
      <c r="EJ21" s="305">
        <v>0</v>
      </c>
      <c r="EK21" s="305">
        <v>0</v>
      </c>
      <c r="EM21" s="176">
        <f t="shared" si="41"/>
        <v>0</v>
      </c>
      <c r="EN21" s="256">
        <v>0</v>
      </c>
      <c r="EO21" s="177">
        <f t="shared" si="42"/>
        <v>0</v>
      </c>
      <c r="EP21" s="259">
        <v>0</v>
      </c>
      <c r="EQ21" s="259">
        <v>0</v>
      </c>
      <c r="ER21" s="259">
        <v>0</v>
      </c>
      <c r="ES21" s="259">
        <v>0</v>
      </c>
      <c r="ET21" s="259">
        <v>0</v>
      </c>
      <c r="EU21" s="259">
        <v>0</v>
      </c>
      <c r="EV21" s="259">
        <v>0</v>
      </c>
      <c r="EW21" s="259">
        <v>0</v>
      </c>
      <c r="EX21" s="324">
        <v>0</v>
      </c>
      <c r="EY21" s="324">
        <v>0</v>
      </c>
      <c r="FA21" s="176">
        <f t="shared" si="43"/>
        <v>0</v>
      </c>
      <c r="FB21" s="241">
        <v>0</v>
      </c>
      <c r="FC21" s="177">
        <f t="shared" si="44"/>
        <v>0</v>
      </c>
      <c r="FD21" s="244">
        <v>0</v>
      </c>
      <c r="FE21" s="244">
        <v>0</v>
      </c>
      <c r="FF21" s="244">
        <v>0</v>
      </c>
      <c r="FG21" s="244">
        <v>0</v>
      </c>
      <c r="FH21" s="244">
        <v>0</v>
      </c>
      <c r="FI21" s="244">
        <v>0</v>
      </c>
      <c r="FJ21" s="244">
        <v>0</v>
      </c>
      <c r="FK21" s="244">
        <v>0</v>
      </c>
      <c r="FL21" s="328">
        <v>0</v>
      </c>
      <c r="FM21" s="328">
        <v>0</v>
      </c>
      <c r="FO21" s="176">
        <f t="shared" si="45"/>
        <v>3</v>
      </c>
      <c r="FP21" s="902">
        <v>3</v>
      </c>
      <c r="FQ21" s="177">
        <f t="shared" si="46"/>
        <v>0</v>
      </c>
      <c r="FR21" s="904">
        <v>0</v>
      </c>
      <c r="FS21" s="904">
        <v>0</v>
      </c>
      <c r="FT21" s="904">
        <v>0</v>
      </c>
      <c r="FU21" s="904">
        <v>0</v>
      </c>
      <c r="FV21" s="904">
        <v>0</v>
      </c>
      <c r="FW21" s="904">
        <v>0</v>
      </c>
      <c r="FX21" s="904">
        <v>0</v>
      </c>
      <c r="FY21" s="904">
        <v>0</v>
      </c>
      <c r="FZ21" s="905">
        <v>0</v>
      </c>
      <c r="GA21" s="905">
        <v>0</v>
      </c>
      <c r="GC21" s="176">
        <f t="shared" si="47"/>
        <v>0</v>
      </c>
      <c r="GD21" s="241"/>
      <c r="GE21" s="177">
        <f t="shared" si="48"/>
        <v>0</v>
      </c>
      <c r="GF21" s="244"/>
      <c r="GG21" s="244"/>
      <c r="GH21" s="244"/>
      <c r="GI21" s="244"/>
      <c r="GJ21" s="244"/>
      <c r="GK21" s="244"/>
      <c r="GL21" s="244"/>
      <c r="GM21" s="244"/>
      <c r="GN21" s="328"/>
      <c r="GO21" s="328"/>
      <c r="GQ21" s="176">
        <f t="shared" si="49"/>
        <v>0</v>
      </c>
      <c r="GR21" s="315"/>
      <c r="GS21" s="177">
        <f t="shared" si="50"/>
        <v>0</v>
      </c>
      <c r="GT21" s="317"/>
      <c r="GU21" s="317"/>
      <c r="GV21" s="317"/>
      <c r="GW21" s="317"/>
      <c r="GX21" s="317"/>
      <c r="GY21" s="317"/>
      <c r="GZ21" s="317"/>
      <c r="HA21" s="317"/>
      <c r="HB21" s="318"/>
      <c r="HC21" s="318"/>
      <c r="HE21" s="176">
        <f t="shared" si="51"/>
        <v>0</v>
      </c>
      <c r="HF21" s="334"/>
      <c r="HG21" s="177">
        <f t="shared" si="52"/>
        <v>0</v>
      </c>
      <c r="HH21" s="336"/>
      <c r="HI21" s="336"/>
      <c r="HJ21" s="336"/>
      <c r="HK21" s="336"/>
      <c r="HL21" s="336"/>
      <c r="HM21" s="336"/>
      <c r="HN21" s="336"/>
      <c r="HO21" s="336"/>
      <c r="HP21" s="337"/>
      <c r="HQ21" s="337"/>
      <c r="HS21" s="176">
        <f t="shared" si="53"/>
        <v>0</v>
      </c>
      <c r="HT21" s="241"/>
      <c r="HU21" s="177">
        <f t="shared" si="54"/>
        <v>0</v>
      </c>
      <c r="HV21" s="244"/>
      <c r="HW21" s="244"/>
      <c r="HX21" s="244"/>
      <c r="HY21" s="244"/>
      <c r="HZ21" s="244"/>
      <c r="IA21" s="244"/>
      <c r="IB21" s="244"/>
      <c r="IC21" s="244"/>
      <c r="ID21" s="328"/>
      <c r="IE21" s="328"/>
    </row>
    <row r="22" spans="1:239" s="295" customFormat="1" ht="22.5" customHeight="1">
      <c r="A22" s="180" t="s">
        <v>112</v>
      </c>
      <c r="B22" s="181" t="s">
        <v>113</v>
      </c>
      <c r="C22" s="176">
        <f t="shared" si="21"/>
        <v>2</v>
      </c>
      <c r="D22" s="558">
        <f t="shared" si="91"/>
        <v>2</v>
      </c>
      <c r="E22" s="177">
        <f t="shared" si="55"/>
        <v>0</v>
      </c>
      <c r="F22" s="557">
        <f t="shared" si="92"/>
        <v>0</v>
      </c>
      <c r="G22" s="557">
        <f t="shared" si="90"/>
        <v>0</v>
      </c>
      <c r="H22" s="557">
        <f t="shared" si="90"/>
        <v>0</v>
      </c>
      <c r="I22" s="557">
        <f t="shared" si="90"/>
        <v>0</v>
      </c>
      <c r="J22" s="557">
        <f t="shared" si="90"/>
        <v>0</v>
      </c>
      <c r="K22" s="557">
        <f t="shared" si="90"/>
        <v>0</v>
      </c>
      <c r="L22" s="557">
        <f t="shared" si="90"/>
        <v>0</v>
      </c>
      <c r="M22" s="557">
        <f t="shared" si="90"/>
        <v>0</v>
      </c>
      <c r="N22" s="557">
        <f t="shared" si="90"/>
        <v>0</v>
      </c>
      <c r="O22" s="557">
        <f t="shared" si="90"/>
        <v>0</v>
      </c>
      <c r="P22" s="297"/>
      <c r="Q22" s="902">
        <f t="shared" si="23"/>
        <v>0</v>
      </c>
      <c r="R22" s="238">
        <v>0</v>
      </c>
      <c r="S22" s="899">
        <f t="shared" si="24"/>
        <v>0</v>
      </c>
      <c r="T22" s="906">
        <v>0</v>
      </c>
      <c r="U22" s="906">
        <v>0</v>
      </c>
      <c r="V22" s="906">
        <v>0</v>
      </c>
      <c r="W22" s="906">
        <v>0</v>
      </c>
      <c r="X22" s="906">
        <v>0</v>
      </c>
      <c r="Y22" s="906">
        <v>0</v>
      </c>
      <c r="Z22" s="906">
        <v>0</v>
      </c>
      <c r="AA22" s="906">
        <v>0</v>
      </c>
      <c r="AB22" s="905">
        <v>0</v>
      </c>
      <c r="AC22" s="905">
        <v>0</v>
      </c>
      <c r="AE22" s="176">
        <f t="shared" si="25"/>
        <v>0</v>
      </c>
      <c r="AF22" s="320">
        <v>0</v>
      </c>
      <c r="AG22" s="177">
        <f t="shared" si="26"/>
        <v>0</v>
      </c>
      <c r="AH22" s="319">
        <v>0</v>
      </c>
      <c r="AI22" s="319">
        <v>0</v>
      </c>
      <c r="AJ22" s="319">
        <v>0</v>
      </c>
      <c r="AK22" s="319">
        <v>0</v>
      </c>
      <c r="AL22" s="319">
        <v>0</v>
      </c>
      <c r="AM22" s="319">
        <v>0</v>
      </c>
      <c r="AN22" s="319">
        <v>0</v>
      </c>
      <c r="AO22" s="319">
        <v>0</v>
      </c>
      <c r="AP22" s="318">
        <v>0</v>
      </c>
      <c r="AQ22" s="318">
        <v>0</v>
      </c>
      <c r="AS22" s="176">
        <f t="shared" si="27"/>
        <v>0</v>
      </c>
      <c r="AT22" s="260">
        <v>0</v>
      </c>
      <c r="AU22" s="177">
        <f t="shared" si="28"/>
        <v>0</v>
      </c>
      <c r="AV22" s="261">
        <v>0</v>
      </c>
      <c r="AW22" s="261">
        <v>0</v>
      </c>
      <c r="AX22" s="261">
        <v>0</v>
      </c>
      <c r="AY22" s="261">
        <v>0</v>
      </c>
      <c r="AZ22" s="261">
        <v>0</v>
      </c>
      <c r="BA22" s="261">
        <v>0</v>
      </c>
      <c r="BB22" s="261">
        <v>0</v>
      </c>
      <c r="BC22" s="261">
        <v>0</v>
      </c>
      <c r="BD22" s="324">
        <v>0</v>
      </c>
      <c r="BE22" s="324">
        <v>0</v>
      </c>
      <c r="BG22" s="176">
        <f t="shared" si="29"/>
        <v>2</v>
      </c>
      <c r="BH22" s="245">
        <v>2</v>
      </c>
      <c r="BI22" s="177">
        <f t="shared" si="30"/>
        <v>0</v>
      </c>
      <c r="BJ22" s="246">
        <v>0</v>
      </c>
      <c r="BK22" s="246">
        <v>0</v>
      </c>
      <c r="BL22" s="246">
        <v>0</v>
      </c>
      <c r="BM22" s="246">
        <v>0</v>
      </c>
      <c r="BN22" s="246">
        <v>0</v>
      </c>
      <c r="BO22" s="246">
        <v>0</v>
      </c>
      <c r="BP22" s="246">
        <v>0</v>
      </c>
      <c r="BQ22" s="246">
        <v>0</v>
      </c>
      <c r="BR22" s="328">
        <v>0</v>
      </c>
      <c r="BS22" s="328">
        <v>0</v>
      </c>
      <c r="BU22" s="176">
        <f t="shared" si="31"/>
        <v>0</v>
      </c>
      <c r="BV22" s="907">
        <v>0</v>
      </c>
      <c r="BW22" s="177">
        <f t="shared" si="32"/>
        <v>0</v>
      </c>
      <c r="BX22" s="906">
        <v>0</v>
      </c>
      <c r="BY22" s="906">
        <v>0</v>
      </c>
      <c r="BZ22" s="906">
        <v>0</v>
      </c>
      <c r="CA22" s="906">
        <v>0</v>
      </c>
      <c r="CB22" s="906">
        <v>0</v>
      </c>
      <c r="CC22" s="906">
        <v>0</v>
      </c>
      <c r="CD22" s="906">
        <v>0</v>
      </c>
      <c r="CE22" s="906">
        <v>0</v>
      </c>
      <c r="CF22" s="905">
        <v>0</v>
      </c>
      <c r="CG22" s="905">
        <v>0</v>
      </c>
      <c r="CI22" s="176">
        <f t="shared" si="33"/>
        <v>0</v>
      </c>
      <c r="CJ22" s="260">
        <v>0</v>
      </c>
      <c r="CK22" s="177">
        <f t="shared" si="34"/>
        <v>0</v>
      </c>
      <c r="CL22" s="261">
        <v>0</v>
      </c>
      <c r="CM22" s="261">
        <v>0</v>
      </c>
      <c r="CN22" s="261">
        <v>0</v>
      </c>
      <c r="CO22" s="261">
        <v>0</v>
      </c>
      <c r="CP22" s="261">
        <v>0</v>
      </c>
      <c r="CQ22" s="261">
        <v>0</v>
      </c>
      <c r="CR22" s="261">
        <v>0</v>
      </c>
      <c r="CS22" s="261">
        <v>0</v>
      </c>
      <c r="CT22" s="324">
        <v>0</v>
      </c>
      <c r="CU22" s="324">
        <v>0</v>
      </c>
      <c r="CW22" s="176">
        <f t="shared" si="35"/>
        <v>0</v>
      </c>
      <c r="CX22" s="339">
        <v>0</v>
      </c>
      <c r="CY22" s="177">
        <f t="shared" si="36"/>
        <v>0</v>
      </c>
      <c r="CZ22" s="338">
        <v>0</v>
      </c>
      <c r="DA22" s="338">
        <v>0</v>
      </c>
      <c r="DB22" s="338">
        <v>0</v>
      </c>
      <c r="DC22" s="338">
        <v>0</v>
      </c>
      <c r="DD22" s="338">
        <v>0</v>
      </c>
      <c r="DE22" s="338">
        <v>0</v>
      </c>
      <c r="DF22" s="338">
        <v>0</v>
      </c>
      <c r="DG22" s="338">
        <v>0</v>
      </c>
      <c r="DH22" s="337">
        <v>0</v>
      </c>
      <c r="DI22" s="337">
        <v>0</v>
      </c>
      <c r="DK22" s="176">
        <f t="shared" si="37"/>
        <v>0</v>
      </c>
      <c r="DL22" s="260">
        <v>0</v>
      </c>
      <c r="DM22" s="177">
        <f t="shared" si="38"/>
        <v>0</v>
      </c>
      <c r="DN22" s="261">
        <v>0</v>
      </c>
      <c r="DO22" s="261">
        <v>0</v>
      </c>
      <c r="DP22" s="261">
        <v>0</v>
      </c>
      <c r="DQ22" s="261">
        <v>0</v>
      </c>
      <c r="DR22" s="261">
        <v>0</v>
      </c>
      <c r="DS22" s="261">
        <v>0</v>
      </c>
      <c r="DT22" s="261">
        <v>0</v>
      </c>
      <c r="DU22" s="261">
        <v>0</v>
      </c>
      <c r="DV22" s="324">
        <v>0</v>
      </c>
      <c r="DW22" s="324">
        <v>0</v>
      </c>
      <c r="DY22" s="176">
        <f t="shared" si="39"/>
        <v>0</v>
      </c>
      <c r="DZ22" s="339">
        <v>0</v>
      </c>
      <c r="EA22" s="177">
        <f t="shared" si="40"/>
        <v>0</v>
      </c>
      <c r="EB22" s="239">
        <v>0</v>
      </c>
      <c r="EC22" s="239">
        <v>0</v>
      </c>
      <c r="ED22" s="239">
        <v>0</v>
      </c>
      <c r="EE22" s="239">
        <v>0</v>
      </c>
      <c r="EF22" s="239">
        <v>0</v>
      </c>
      <c r="EG22" s="239">
        <v>0</v>
      </c>
      <c r="EH22" s="239">
        <v>0</v>
      </c>
      <c r="EI22" s="239">
        <v>0</v>
      </c>
      <c r="EJ22" s="305">
        <v>0</v>
      </c>
      <c r="EK22" s="305">
        <v>0</v>
      </c>
      <c r="EM22" s="176">
        <f t="shared" si="41"/>
        <v>0</v>
      </c>
      <c r="EN22" s="260">
        <v>0</v>
      </c>
      <c r="EO22" s="177">
        <f t="shared" si="42"/>
        <v>0</v>
      </c>
      <c r="EP22" s="261">
        <v>0</v>
      </c>
      <c r="EQ22" s="261">
        <v>0</v>
      </c>
      <c r="ER22" s="261">
        <v>0</v>
      </c>
      <c r="ES22" s="261">
        <v>0</v>
      </c>
      <c r="ET22" s="261">
        <v>0</v>
      </c>
      <c r="EU22" s="261">
        <v>0</v>
      </c>
      <c r="EV22" s="261">
        <v>0</v>
      </c>
      <c r="EW22" s="261">
        <v>0</v>
      </c>
      <c r="EX22" s="324">
        <v>0</v>
      </c>
      <c r="EY22" s="324">
        <v>0</v>
      </c>
      <c r="FA22" s="176">
        <f t="shared" si="43"/>
        <v>0</v>
      </c>
      <c r="FB22" s="245">
        <v>0</v>
      </c>
      <c r="FC22" s="177">
        <f t="shared" si="44"/>
        <v>0</v>
      </c>
      <c r="FD22" s="246">
        <v>0</v>
      </c>
      <c r="FE22" s="246">
        <v>0</v>
      </c>
      <c r="FF22" s="246">
        <v>0</v>
      </c>
      <c r="FG22" s="246">
        <v>0</v>
      </c>
      <c r="FH22" s="246">
        <v>0</v>
      </c>
      <c r="FI22" s="246">
        <v>0</v>
      </c>
      <c r="FJ22" s="246">
        <v>0</v>
      </c>
      <c r="FK22" s="246">
        <v>0</v>
      </c>
      <c r="FL22" s="328">
        <v>0</v>
      </c>
      <c r="FM22" s="328">
        <v>0</v>
      </c>
      <c r="FO22" s="176">
        <f t="shared" si="45"/>
        <v>0</v>
      </c>
      <c r="FP22" s="907">
        <v>0</v>
      </c>
      <c r="FQ22" s="177">
        <f t="shared" si="46"/>
        <v>0</v>
      </c>
      <c r="FR22" s="906">
        <v>0</v>
      </c>
      <c r="FS22" s="906">
        <v>0</v>
      </c>
      <c r="FT22" s="906">
        <v>0</v>
      </c>
      <c r="FU22" s="906">
        <v>0</v>
      </c>
      <c r="FV22" s="906">
        <v>0</v>
      </c>
      <c r="FW22" s="906">
        <v>0</v>
      </c>
      <c r="FX22" s="906">
        <v>0</v>
      </c>
      <c r="FY22" s="906">
        <v>0</v>
      </c>
      <c r="FZ22" s="905">
        <v>0</v>
      </c>
      <c r="GA22" s="905">
        <v>0</v>
      </c>
      <c r="GC22" s="176">
        <f t="shared" si="47"/>
        <v>0</v>
      </c>
      <c r="GD22" s="245"/>
      <c r="GE22" s="177">
        <f t="shared" si="48"/>
        <v>0</v>
      </c>
      <c r="GF22" s="246"/>
      <c r="GG22" s="246"/>
      <c r="GH22" s="246"/>
      <c r="GI22" s="246"/>
      <c r="GJ22" s="246"/>
      <c r="GK22" s="246"/>
      <c r="GL22" s="246"/>
      <c r="GM22" s="246"/>
      <c r="GN22" s="328"/>
      <c r="GO22" s="328"/>
      <c r="GQ22" s="176">
        <f t="shared" si="49"/>
        <v>0</v>
      </c>
      <c r="GR22" s="320"/>
      <c r="GS22" s="177">
        <f t="shared" si="50"/>
        <v>0</v>
      </c>
      <c r="GT22" s="319"/>
      <c r="GU22" s="319"/>
      <c r="GV22" s="319"/>
      <c r="GW22" s="319"/>
      <c r="GX22" s="319"/>
      <c r="GY22" s="319"/>
      <c r="GZ22" s="319"/>
      <c r="HA22" s="319"/>
      <c r="HB22" s="318"/>
      <c r="HC22" s="318"/>
      <c r="HE22" s="176">
        <f t="shared" si="51"/>
        <v>0</v>
      </c>
      <c r="HF22" s="339"/>
      <c r="HG22" s="177">
        <f t="shared" si="52"/>
        <v>0</v>
      </c>
      <c r="HH22" s="338"/>
      <c r="HI22" s="338"/>
      <c r="HJ22" s="338"/>
      <c r="HK22" s="338"/>
      <c r="HL22" s="338"/>
      <c r="HM22" s="338"/>
      <c r="HN22" s="338"/>
      <c r="HO22" s="338"/>
      <c r="HP22" s="337"/>
      <c r="HQ22" s="337"/>
      <c r="HS22" s="176">
        <f t="shared" si="53"/>
        <v>0</v>
      </c>
      <c r="HT22" s="245"/>
      <c r="HU22" s="177">
        <f t="shared" si="54"/>
        <v>0</v>
      </c>
      <c r="HV22" s="246"/>
      <c r="HW22" s="246"/>
      <c r="HX22" s="246"/>
      <c r="HY22" s="246"/>
      <c r="HZ22" s="246"/>
      <c r="IA22" s="246"/>
      <c r="IB22" s="246"/>
      <c r="IC22" s="246"/>
      <c r="ID22" s="328"/>
      <c r="IE22" s="328"/>
    </row>
    <row r="23" spans="1:239" s="295" customFormat="1" ht="25.5">
      <c r="A23" s="180" t="s">
        <v>114</v>
      </c>
      <c r="B23" s="193" t="s">
        <v>115</v>
      </c>
      <c r="C23" s="176">
        <f t="shared" si="21"/>
        <v>0</v>
      </c>
      <c r="D23" s="558">
        <f t="shared" si="91"/>
        <v>0</v>
      </c>
      <c r="E23" s="177">
        <f t="shared" si="55"/>
        <v>0</v>
      </c>
      <c r="F23" s="557">
        <f t="shared" si="92"/>
        <v>0</v>
      </c>
      <c r="G23" s="557">
        <f t="shared" si="90"/>
        <v>0</v>
      </c>
      <c r="H23" s="557">
        <f t="shared" si="90"/>
        <v>0</v>
      </c>
      <c r="I23" s="557">
        <f t="shared" si="90"/>
        <v>0</v>
      </c>
      <c r="J23" s="557">
        <f t="shared" si="90"/>
        <v>0</v>
      </c>
      <c r="K23" s="557">
        <f t="shared" si="90"/>
        <v>0</v>
      </c>
      <c r="L23" s="557">
        <f t="shared" si="90"/>
        <v>0</v>
      </c>
      <c r="M23" s="557">
        <f t="shared" si="90"/>
        <v>0</v>
      </c>
      <c r="N23" s="557">
        <f t="shared" si="90"/>
        <v>0</v>
      </c>
      <c r="O23" s="557">
        <f t="shared" si="90"/>
        <v>0</v>
      </c>
      <c r="P23" s="297"/>
      <c r="Q23" s="902">
        <f t="shared" si="23"/>
        <v>0</v>
      </c>
      <c r="R23" s="238">
        <v>0</v>
      </c>
      <c r="S23" s="899">
        <f t="shared" si="24"/>
        <v>0</v>
      </c>
      <c r="T23" s="906">
        <v>0</v>
      </c>
      <c r="U23" s="906">
        <v>0</v>
      </c>
      <c r="V23" s="906">
        <v>0</v>
      </c>
      <c r="W23" s="906">
        <v>0</v>
      </c>
      <c r="X23" s="906">
        <v>0</v>
      </c>
      <c r="Y23" s="906">
        <v>0</v>
      </c>
      <c r="Z23" s="906">
        <v>0</v>
      </c>
      <c r="AA23" s="906">
        <v>0</v>
      </c>
      <c r="AB23" s="905">
        <v>0</v>
      </c>
      <c r="AC23" s="905">
        <v>0</v>
      </c>
      <c r="AE23" s="176">
        <f t="shared" si="25"/>
        <v>0</v>
      </c>
      <c r="AF23" s="320">
        <v>0</v>
      </c>
      <c r="AG23" s="177">
        <f t="shared" si="26"/>
        <v>0</v>
      </c>
      <c r="AH23" s="319">
        <v>0</v>
      </c>
      <c r="AI23" s="319">
        <v>0</v>
      </c>
      <c r="AJ23" s="319">
        <v>0</v>
      </c>
      <c r="AK23" s="319">
        <v>0</v>
      </c>
      <c r="AL23" s="319">
        <v>0</v>
      </c>
      <c r="AM23" s="319">
        <v>0</v>
      </c>
      <c r="AN23" s="319">
        <v>0</v>
      </c>
      <c r="AO23" s="319">
        <v>0</v>
      </c>
      <c r="AP23" s="318">
        <v>0</v>
      </c>
      <c r="AQ23" s="318">
        <v>0</v>
      </c>
      <c r="AS23" s="176">
        <f t="shared" si="27"/>
        <v>0</v>
      </c>
      <c r="AT23" s="260">
        <v>0</v>
      </c>
      <c r="AU23" s="177">
        <f t="shared" si="28"/>
        <v>0</v>
      </c>
      <c r="AV23" s="261">
        <v>0</v>
      </c>
      <c r="AW23" s="261">
        <v>0</v>
      </c>
      <c r="AX23" s="261">
        <v>0</v>
      </c>
      <c r="AY23" s="261">
        <v>0</v>
      </c>
      <c r="AZ23" s="261">
        <v>0</v>
      </c>
      <c r="BA23" s="261">
        <v>0</v>
      </c>
      <c r="BB23" s="261">
        <v>0</v>
      </c>
      <c r="BC23" s="261">
        <v>0</v>
      </c>
      <c r="BD23" s="324">
        <v>0</v>
      </c>
      <c r="BE23" s="324">
        <v>0</v>
      </c>
      <c r="BG23" s="176">
        <f t="shared" si="29"/>
        <v>0</v>
      </c>
      <c r="BH23" s="245">
        <v>0</v>
      </c>
      <c r="BI23" s="177">
        <f t="shared" si="30"/>
        <v>0</v>
      </c>
      <c r="BJ23" s="246">
        <v>0</v>
      </c>
      <c r="BK23" s="246">
        <v>0</v>
      </c>
      <c r="BL23" s="246">
        <v>0</v>
      </c>
      <c r="BM23" s="246">
        <v>0</v>
      </c>
      <c r="BN23" s="246">
        <v>0</v>
      </c>
      <c r="BO23" s="246">
        <v>0</v>
      </c>
      <c r="BP23" s="246">
        <v>0</v>
      </c>
      <c r="BQ23" s="246">
        <v>0</v>
      </c>
      <c r="BR23" s="328">
        <v>0</v>
      </c>
      <c r="BS23" s="328">
        <v>0</v>
      </c>
      <c r="BU23" s="176">
        <f t="shared" si="31"/>
        <v>0</v>
      </c>
      <c r="BV23" s="907">
        <v>0</v>
      </c>
      <c r="BW23" s="177">
        <f t="shared" si="32"/>
        <v>0</v>
      </c>
      <c r="BX23" s="906">
        <v>0</v>
      </c>
      <c r="BY23" s="906">
        <v>0</v>
      </c>
      <c r="BZ23" s="906">
        <v>0</v>
      </c>
      <c r="CA23" s="906">
        <v>0</v>
      </c>
      <c r="CB23" s="906">
        <v>0</v>
      </c>
      <c r="CC23" s="906">
        <v>0</v>
      </c>
      <c r="CD23" s="906">
        <v>0</v>
      </c>
      <c r="CE23" s="906">
        <v>0</v>
      </c>
      <c r="CF23" s="905">
        <v>0</v>
      </c>
      <c r="CG23" s="905">
        <v>0</v>
      </c>
      <c r="CI23" s="176">
        <f t="shared" si="33"/>
        <v>0</v>
      </c>
      <c r="CJ23" s="260">
        <v>0</v>
      </c>
      <c r="CK23" s="177">
        <f t="shared" si="34"/>
        <v>0</v>
      </c>
      <c r="CL23" s="261">
        <v>0</v>
      </c>
      <c r="CM23" s="261">
        <v>0</v>
      </c>
      <c r="CN23" s="261">
        <v>0</v>
      </c>
      <c r="CO23" s="261">
        <v>0</v>
      </c>
      <c r="CP23" s="261">
        <v>0</v>
      </c>
      <c r="CQ23" s="261">
        <v>0</v>
      </c>
      <c r="CR23" s="261">
        <v>0</v>
      </c>
      <c r="CS23" s="261">
        <v>0</v>
      </c>
      <c r="CT23" s="324">
        <v>0</v>
      </c>
      <c r="CU23" s="324">
        <v>0</v>
      </c>
      <c r="CW23" s="176">
        <f t="shared" si="35"/>
        <v>0</v>
      </c>
      <c r="CX23" s="339">
        <v>0</v>
      </c>
      <c r="CY23" s="177">
        <f t="shared" si="36"/>
        <v>0</v>
      </c>
      <c r="CZ23" s="338">
        <v>0</v>
      </c>
      <c r="DA23" s="338">
        <v>0</v>
      </c>
      <c r="DB23" s="338">
        <v>0</v>
      </c>
      <c r="DC23" s="338">
        <v>0</v>
      </c>
      <c r="DD23" s="338">
        <v>0</v>
      </c>
      <c r="DE23" s="338">
        <v>0</v>
      </c>
      <c r="DF23" s="338">
        <v>0</v>
      </c>
      <c r="DG23" s="338">
        <v>0</v>
      </c>
      <c r="DH23" s="337">
        <v>0</v>
      </c>
      <c r="DI23" s="337">
        <v>0</v>
      </c>
      <c r="DK23" s="176">
        <f t="shared" si="37"/>
        <v>0</v>
      </c>
      <c r="DL23" s="260">
        <v>0</v>
      </c>
      <c r="DM23" s="177">
        <f t="shared" si="38"/>
        <v>0</v>
      </c>
      <c r="DN23" s="261">
        <v>0</v>
      </c>
      <c r="DO23" s="261">
        <v>0</v>
      </c>
      <c r="DP23" s="261">
        <v>0</v>
      </c>
      <c r="DQ23" s="261">
        <v>0</v>
      </c>
      <c r="DR23" s="261">
        <v>0</v>
      </c>
      <c r="DS23" s="261">
        <v>0</v>
      </c>
      <c r="DT23" s="261">
        <v>0</v>
      </c>
      <c r="DU23" s="261">
        <v>0</v>
      </c>
      <c r="DV23" s="324">
        <v>0</v>
      </c>
      <c r="DW23" s="324">
        <v>0</v>
      </c>
      <c r="DY23" s="176">
        <f t="shared" si="39"/>
        <v>0</v>
      </c>
      <c r="DZ23" s="339">
        <v>0</v>
      </c>
      <c r="EA23" s="177">
        <f t="shared" si="40"/>
        <v>0</v>
      </c>
      <c r="EB23" s="239">
        <v>0</v>
      </c>
      <c r="EC23" s="239">
        <v>0</v>
      </c>
      <c r="ED23" s="239">
        <v>0</v>
      </c>
      <c r="EE23" s="239">
        <v>0</v>
      </c>
      <c r="EF23" s="239">
        <v>0</v>
      </c>
      <c r="EG23" s="239">
        <v>0</v>
      </c>
      <c r="EH23" s="239">
        <v>0</v>
      </c>
      <c r="EI23" s="239">
        <v>0</v>
      </c>
      <c r="EJ23" s="305">
        <v>0</v>
      </c>
      <c r="EK23" s="305">
        <v>0</v>
      </c>
      <c r="EM23" s="176">
        <f t="shared" si="41"/>
        <v>0</v>
      </c>
      <c r="EN23" s="260">
        <v>0</v>
      </c>
      <c r="EO23" s="177">
        <f t="shared" si="42"/>
        <v>0</v>
      </c>
      <c r="EP23" s="261">
        <v>0</v>
      </c>
      <c r="EQ23" s="261">
        <v>0</v>
      </c>
      <c r="ER23" s="261">
        <v>0</v>
      </c>
      <c r="ES23" s="261">
        <v>0</v>
      </c>
      <c r="ET23" s="261">
        <v>0</v>
      </c>
      <c r="EU23" s="261">
        <v>0</v>
      </c>
      <c r="EV23" s="261">
        <v>0</v>
      </c>
      <c r="EW23" s="261">
        <v>0</v>
      </c>
      <c r="EX23" s="324">
        <v>0</v>
      </c>
      <c r="EY23" s="324">
        <v>0</v>
      </c>
      <c r="FA23" s="176">
        <f t="shared" si="43"/>
        <v>0</v>
      </c>
      <c r="FB23" s="245">
        <v>0</v>
      </c>
      <c r="FC23" s="177">
        <f t="shared" si="44"/>
        <v>0</v>
      </c>
      <c r="FD23" s="246">
        <v>0</v>
      </c>
      <c r="FE23" s="246">
        <v>0</v>
      </c>
      <c r="FF23" s="246">
        <v>0</v>
      </c>
      <c r="FG23" s="246">
        <v>0</v>
      </c>
      <c r="FH23" s="246">
        <v>0</v>
      </c>
      <c r="FI23" s="246">
        <v>0</v>
      </c>
      <c r="FJ23" s="246">
        <v>0</v>
      </c>
      <c r="FK23" s="246">
        <v>0</v>
      </c>
      <c r="FL23" s="328">
        <v>0</v>
      </c>
      <c r="FM23" s="328">
        <v>0</v>
      </c>
      <c r="FO23" s="176">
        <f t="shared" si="45"/>
        <v>0</v>
      </c>
      <c r="FP23" s="907">
        <v>0</v>
      </c>
      <c r="FQ23" s="177">
        <f t="shared" si="46"/>
        <v>0</v>
      </c>
      <c r="FR23" s="906">
        <v>0</v>
      </c>
      <c r="FS23" s="906">
        <v>0</v>
      </c>
      <c r="FT23" s="906">
        <v>0</v>
      </c>
      <c r="FU23" s="906">
        <v>0</v>
      </c>
      <c r="FV23" s="906">
        <v>0</v>
      </c>
      <c r="FW23" s="906">
        <v>0</v>
      </c>
      <c r="FX23" s="906">
        <v>0</v>
      </c>
      <c r="FY23" s="906">
        <v>0</v>
      </c>
      <c r="FZ23" s="905">
        <v>0</v>
      </c>
      <c r="GA23" s="905">
        <v>0</v>
      </c>
      <c r="GC23" s="176">
        <f t="shared" si="47"/>
        <v>0</v>
      </c>
      <c r="GD23" s="245"/>
      <c r="GE23" s="177">
        <f t="shared" si="48"/>
        <v>0</v>
      </c>
      <c r="GF23" s="246"/>
      <c r="GG23" s="246"/>
      <c r="GH23" s="246"/>
      <c r="GI23" s="246"/>
      <c r="GJ23" s="246"/>
      <c r="GK23" s="246"/>
      <c r="GL23" s="246"/>
      <c r="GM23" s="246"/>
      <c r="GN23" s="328"/>
      <c r="GO23" s="328"/>
      <c r="GQ23" s="176">
        <f t="shared" si="49"/>
        <v>0</v>
      </c>
      <c r="GR23" s="320"/>
      <c r="GS23" s="177">
        <f t="shared" si="50"/>
        <v>0</v>
      </c>
      <c r="GT23" s="319"/>
      <c r="GU23" s="319"/>
      <c r="GV23" s="319"/>
      <c r="GW23" s="319"/>
      <c r="GX23" s="319"/>
      <c r="GY23" s="319"/>
      <c r="GZ23" s="319"/>
      <c r="HA23" s="319"/>
      <c r="HB23" s="318"/>
      <c r="HC23" s="318"/>
      <c r="HE23" s="176">
        <f t="shared" si="51"/>
        <v>0</v>
      </c>
      <c r="HF23" s="339"/>
      <c r="HG23" s="177">
        <f t="shared" si="52"/>
        <v>0</v>
      </c>
      <c r="HH23" s="338"/>
      <c r="HI23" s="338"/>
      <c r="HJ23" s="338"/>
      <c r="HK23" s="338"/>
      <c r="HL23" s="338"/>
      <c r="HM23" s="338"/>
      <c r="HN23" s="338"/>
      <c r="HO23" s="338"/>
      <c r="HP23" s="337"/>
      <c r="HQ23" s="337"/>
      <c r="HS23" s="176">
        <f t="shared" si="53"/>
        <v>0</v>
      </c>
      <c r="HT23" s="245"/>
      <c r="HU23" s="177">
        <f t="shared" si="54"/>
        <v>0</v>
      </c>
      <c r="HV23" s="246"/>
      <c r="HW23" s="246"/>
      <c r="HX23" s="246"/>
      <c r="HY23" s="246"/>
      <c r="HZ23" s="246"/>
      <c r="IA23" s="246"/>
      <c r="IB23" s="246"/>
      <c r="IC23" s="246"/>
      <c r="ID23" s="328"/>
      <c r="IE23" s="328"/>
    </row>
    <row r="24" spans="1:239" s="295" customFormat="1" ht="22.5" customHeight="1">
      <c r="A24" s="180" t="s">
        <v>116</v>
      </c>
      <c r="B24" s="181" t="s">
        <v>117</v>
      </c>
      <c r="C24" s="176">
        <f t="shared" si="21"/>
        <v>7</v>
      </c>
      <c r="D24" s="558">
        <f t="shared" si="91"/>
        <v>3</v>
      </c>
      <c r="E24" s="177">
        <f t="shared" si="55"/>
        <v>2</v>
      </c>
      <c r="F24" s="557">
        <f t="shared" si="92"/>
        <v>0</v>
      </c>
      <c r="G24" s="557">
        <f t="shared" si="90"/>
        <v>2</v>
      </c>
      <c r="H24" s="557">
        <f t="shared" si="90"/>
        <v>0</v>
      </c>
      <c r="I24" s="557">
        <f t="shared" si="90"/>
        <v>0</v>
      </c>
      <c r="J24" s="557">
        <f t="shared" si="90"/>
        <v>2</v>
      </c>
      <c r="K24" s="557">
        <f t="shared" si="90"/>
        <v>0</v>
      </c>
      <c r="L24" s="557">
        <f t="shared" si="90"/>
        <v>0</v>
      </c>
      <c r="M24" s="557">
        <f t="shared" si="90"/>
        <v>0</v>
      </c>
      <c r="N24" s="557">
        <f t="shared" si="90"/>
        <v>0</v>
      </c>
      <c r="O24" s="557">
        <f t="shared" si="90"/>
        <v>0</v>
      </c>
      <c r="P24" s="297"/>
      <c r="Q24" s="902">
        <f t="shared" si="23"/>
        <v>0</v>
      </c>
      <c r="R24" s="234">
        <v>0</v>
      </c>
      <c r="S24" s="899">
        <f t="shared" si="24"/>
        <v>0</v>
      </c>
      <c r="T24" s="904">
        <v>0</v>
      </c>
      <c r="U24" s="904">
        <v>0</v>
      </c>
      <c r="V24" s="904">
        <v>0</v>
      </c>
      <c r="W24" s="904">
        <v>0</v>
      </c>
      <c r="X24" s="904">
        <v>0</v>
      </c>
      <c r="Y24" s="904">
        <v>0</v>
      </c>
      <c r="Z24" s="904">
        <v>0</v>
      </c>
      <c r="AA24" s="904">
        <v>0</v>
      </c>
      <c r="AB24" s="905">
        <v>0</v>
      </c>
      <c r="AC24" s="905">
        <v>0</v>
      </c>
      <c r="AE24" s="176">
        <f t="shared" si="25"/>
        <v>2</v>
      </c>
      <c r="AF24" s="315">
        <v>2</v>
      </c>
      <c r="AG24" s="177">
        <f t="shared" si="26"/>
        <v>0</v>
      </c>
      <c r="AH24" s="317">
        <v>0</v>
      </c>
      <c r="AI24" s="317">
        <v>0</v>
      </c>
      <c r="AJ24" s="317">
        <v>0</v>
      </c>
      <c r="AK24" s="317">
        <v>0</v>
      </c>
      <c r="AL24" s="317">
        <v>0</v>
      </c>
      <c r="AM24" s="317">
        <v>0</v>
      </c>
      <c r="AN24" s="317">
        <v>0</v>
      </c>
      <c r="AO24" s="317">
        <v>0</v>
      </c>
      <c r="AP24" s="318">
        <v>0</v>
      </c>
      <c r="AQ24" s="318">
        <v>0</v>
      </c>
      <c r="AS24" s="176">
        <f t="shared" si="27"/>
        <v>0</v>
      </c>
      <c r="AT24" s="256">
        <v>0</v>
      </c>
      <c r="AU24" s="177">
        <f t="shared" si="28"/>
        <v>0</v>
      </c>
      <c r="AV24" s="259">
        <v>0</v>
      </c>
      <c r="AW24" s="259">
        <v>0</v>
      </c>
      <c r="AX24" s="259">
        <v>0</v>
      </c>
      <c r="AY24" s="259">
        <v>0</v>
      </c>
      <c r="AZ24" s="259">
        <v>0</v>
      </c>
      <c r="BA24" s="259">
        <v>0</v>
      </c>
      <c r="BB24" s="259">
        <v>0</v>
      </c>
      <c r="BC24" s="259">
        <v>0</v>
      </c>
      <c r="BD24" s="324">
        <v>0</v>
      </c>
      <c r="BE24" s="324">
        <v>0</v>
      </c>
      <c r="BG24" s="176">
        <f t="shared" si="29"/>
        <v>1</v>
      </c>
      <c r="BH24" s="241">
        <v>0</v>
      </c>
      <c r="BI24" s="177">
        <f t="shared" si="30"/>
        <v>0</v>
      </c>
      <c r="BJ24" s="244">
        <v>0</v>
      </c>
      <c r="BK24" s="244">
        <v>0</v>
      </c>
      <c r="BL24" s="244">
        <v>0</v>
      </c>
      <c r="BM24" s="244">
        <v>0</v>
      </c>
      <c r="BN24" s="244">
        <v>1</v>
      </c>
      <c r="BO24" s="244">
        <v>0</v>
      </c>
      <c r="BP24" s="244">
        <v>0</v>
      </c>
      <c r="BQ24" s="244">
        <v>0</v>
      </c>
      <c r="BR24" s="328">
        <v>0</v>
      </c>
      <c r="BS24" s="328">
        <v>0</v>
      </c>
      <c r="BU24" s="176">
        <f t="shared" si="31"/>
        <v>0</v>
      </c>
      <c r="BV24" s="902">
        <v>0</v>
      </c>
      <c r="BW24" s="177">
        <f t="shared" si="32"/>
        <v>0</v>
      </c>
      <c r="BX24" s="904">
        <v>0</v>
      </c>
      <c r="BY24" s="904">
        <v>0</v>
      </c>
      <c r="BZ24" s="904">
        <v>0</v>
      </c>
      <c r="CA24" s="904">
        <v>0</v>
      </c>
      <c r="CB24" s="904">
        <v>0</v>
      </c>
      <c r="CC24" s="904">
        <v>0</v>
      </c>
      <c r="CD24" s="904">
        <v>0</v>
      </c>
      <c r="CE24" s="904">
        <v>0</v>
      </c>
      <c r="CF24" s="905">
        <v>0</v>
      </c>
      <c r="CG24" s="905">
        <v>0</v>
      </c>
      <c r="CI24" s="176">
        <f t="shared" si="33"/>
        <v>0</v>
      </c>
      <c r="CJ24" s="256">
        <v>0</v>
      </c>
      <c r="CK24" s="177">
        <f t="shared" si="34"/>
        <v>0</v>
      </c>
      <c r="CL24" s="259">
        <v>0</v>
      </c>
      <c r="CM24" s="259">
        <v>0</v>
      </c>
      <c r="CN24" s="259">
        <v>0</v>
      </c>
      <c r="CO24" s="259">
        <v>0</v>
      </c>
      <c r="CP24" s="259">
        <v>0</v>
      </c>
      <c r="CQ24" s="259">
        <v>0</v>
      </c>
      <c r="CR24" s="259">
        <v>0</v>
      </c>
      <c r="CS24" s="259">
        <v>0</v>
      </c>
      <c r="CT24" s="324">
        <v>0</v>
      </c>
      <c r="CU24" s="324">
        <v>0</v>
      </c>
      <c r="CW24" s="176">
        <f t="shared" si="35"/>
        <v>0</v>
      </c>
      <c r="CX24" s="334">
        <v>0</v>
      </c>
      <c r="CY24" s="177">
        <f t="shared" si="36"/>
        <v>0</v>
      </c>
      <c r="CZ24" s="336">
        <v>0</v>
      </c>
      <c r="DA24" s="336">
        <v>0</v>
      </c>
      <c r="DB24" s="336">
        <v>0</v>
      </c>
      <c r="DC24" s="336">
        <v>0</v>
      </c>
      <c r="DD24" s="336">
        <v>0</v>
      </c>
      <c r="DE24" s="336">
        <v>0</v>
      </c>
      <c r="DF24" s="336">
        <v>0</v>
      </c>
      <c r="DG24" s="336">
        <v>0</v>
      </c>
      <c r="DH24" s="337">
        <v>0</v>
      </c>
      <c r="DI24" s="337">
        <v>0</v>
      </c>
      <c r="DK24" s="176">
        <f t="shared" si="37"/>
        <v>0</v>
      </c>
      <c r="DL24" s="256">
        <v>0</v>
      </c>
      <c r="DM24" s="177">
        <f t="shared" si="38"/>
        <v>0</v>
      </c>
      <c r="DN24" s="259">
        <v>0</v>
      </c>
      <c r="DO24" s="259">
        <v>0</v>
      </c>
      <c r="DP24" s="259">
        <v>0</v>
      </c>
      <c r="DQ24" s="259">
        <v>0</v>
      </c>
      <c r="DR24" s="259">
        <v>0</v>
      </c>
      <c r="DS24" s="259">
        <v>0</v>
      </c>
      <c r="DT24" s="259">
        <v>0</v>
      </c>
      <c r="DU24" s="259">
        <v>0</v>
      </c>
      <c r="DV24" s="324">
        <v>0</v>
      </c>
      <c r="DW24" s="324">
        <v>0</v>
      </c>
      <c r="DY24" s="176">
        <f t="shared" si="39"/>
        <v>0</v>
      </c>
      <c r="DZ24" s="334">
        <v>0</v>
      </c>
      <c r="EA24" s="177">
        <f t="shared" si="40"/>
        <v>0</v>
      </c>
      <c r="EB24" s="237">
        <v>0</v>
      </c>
      <c r="EC24" s="237">
        <v>0</v>
      </c>
      <c r="ED24" s="237">
        <v>0</v>
      </c>
      <c r="EE24" s="237">
        <v>0</v>
      </c>
      <c r="EF24" s="237">
        <v>0</v>
      </c>
      <c r="EG24" s="237">
        <v>0</v>
      </c>
      <c r="EH24" s="237">
        <v>0</v>
      </c>
      <c r="EI24" s="237">
        <v>0</v>
      </c>
      <c r="EJ24" s="305">
        <v>0</v>
      </c>
      <c r="EK24" s="305">
        <v>0</v>
      </c>
      <c r="EM24" s="176">
        <f t="shared" si="41"/>
        <v>2</v>
      </c>
      <c r="EN24" s="256">
        <v>0</v>
      </c>
      <c r="EO24" s="177">
        <f t="shared" si="42"/>
        <v>2</v>
      </c>
      <c r="EP24" s="259">
        <v>0</v>
      </c>
      <c r="EQ24" s="259">
        <v>2</v>
      </c>
      <c r="ER24" s="259">
        <v>0</v>
      </c>
      <c r="ES24" s="259">
        <v>0</v>
      </c>
      <c r="ET24" s="259">
        <v>0</v>
      </c>
      <c r="EU24" s="259">
        <v>0</v>
      </c>
      <c r="EV24" s="259">
        <v>0</v>
      </c>
      <c r="EW24" s="259">
        <v>0</v>
      </c>
      <c r="EX24" s="324">
        <v>0</v>
      </c>
      <c r="EY24" s="324">
        <v>0</v>
      </c>
      <c r="FA24" s="176">
        <f t="shared" si="43"/>
        <v>0</v>
      </c>
      <c r="FB24" s="241">
        <v>0</v>
      </c>
      <c r="FC24" s="177">
        <f t="shared" si="44"/>
        <v>0</v>
      </c>
      <c r="FD24" s="244">
        <v>0</v>
      </c>
      <c r="FE24" s="244">
        <v>0</v>
      </c>
      <c r="FF24" s="244">
        <v>0</v>
      </c>
      <c r="FG24" s="244">
        <v>0</v>
      </c>
      <c r="FH24" s="244">
        <v>0</v>
      </c>
      <c r="FI24" s="244">
        <v>0</v>
      </c>
      <c r="FJ24" s="244">
        <v>0</v>
      </c>
      <c r="FK24" s="244">
        <v>0</v>
      </c>
      <c r="FL24" s="328">
        <v>0</v>
      </c>
      <c r="FM24" s="328">
        <v>0</v>
      </c>
      <c r="FO24" s="176">
        <f t="shared" si="45"/>
        <v>2</v>
      </c>
      <c r="FP24" s="902">
        <v>1</v>
      </c>
      <c r="FQ24" s="177">
        <f t="shared" si="46"/>
        <v>0</v>
      </c>
      <c r="FR24" s="904">
        <v>0</v>
      </c>
      <c r="FS24" s="904">
        <v>0</v>
      </c>
      <c r="FT24" s="904">
        <v>0</v>
      </c>
      <c r="FU24" s="904">
        <v>0</v>
      </c>
      <c r="FV24" s="904">
        <v>1</v>
      </c>
      <c r="FW24" s="904">
        <v>0</v>
      </c>
      <c r="FX24" s="904">
        <v>0</v>
      </c>
      <c r="FY24" s="904">
        <v>0</v>
      </c>
      <c r="FZ24" s="905">
        <v>0</v>
      </c>
      <c r="GA24" s="905">
        <v>0</v>
      </c>
      <c r="GC24" s="176">
        <f t="shared" si="47"/>
        <v>0</v>
      </c>
      <c r="GD24" s="241"/>
      <c r="GE24" s="177">
        <f t="shared" si="48"/>
        <v>0</v>
      </c>
      <c r="GF24" s="244"/>
      <c r="GG24" s="244"/>
      <c r="GH24" s="244"/>
      <c r="GI24" s="244"/>
      <c r="GJ24" s="244"/>
      <c r="GK24" s="244"/>
      <c r="GL24" s="244"/>
      <c r="GM24" s="244"/>
      <c r="GN24" s="328"/>
      <c r="GO24" s="328"/>
      <c r="GQ24" s="176">
        <f t="shared" si="49"/>
        <v>0</v>
      </c>
      <c r="GR24" s="315"/>
      <c r="GS24" s="177">
        <f t="shared" si="50"/>
        <v>0</v>
      </c>
      <c r="GT24" s="317"/>
      <c r="GU24" s="317"/>
      <c r="GV24" s="317"/>
      <c r="GW24" s="317"/>
      <c r="GX24" s="317"/>
      <c r="GY24" s="317"/>
      <c r="GZ24" s="317"/>
      <c r="HA24" s="317"/>
      <c r="HB24" s="318"/>
      <c r="HC24" s="318"/>
      <c r="HE24" s="176">
        <f t="shared" si="51"/>
        <v>0</v>
      </c>
      <c r="HF24" s="334"/>
      <c r="HG24" s="177">
        <f t="shared" si="52"/>
        <v>0</v>
      </c>
      <c r="HH24" s="336"/>
      <c r="HI24" s="336"/>
      <c r="HJ24" s="336"/>
      <c r="HK24" s="336"/>
      <c r="HL24" s="336"/>
      <c r="HM24" s="336"/>
      <c r="HN24" s="336"/>
      <c r="HO24" s="336"/>
      <c r="HP24" s="337"/>
      <c r="HQ24" s="337"/>
      <c r="HS24" s="176">
        <f t="shared" si="53"/>
        <v>0</v>
      </c>
      <c r="HT24" s="241"/>
      <c r="HU24" s="177">
        <f t="shared" si="54"/>
        <v>0</v>
      </c>
      <c r="HV24" s="244"/>
      <c r="HW24" s="244"/>
      <c r="HX24" s="244"/>
      <c r="HY24" s="244"/>
      <c r="HZ24" s="244"/>
      <c r="IA24" s="244"/>
      <c r="IB24" s="244"/>
      <c r="IC24" s="244"/>
      <c r="ID24" s="328"/>
      <c r="IE24" s="328"/>
    </row>
    <row r="25" spans="1:239" s="295" customFormat="1" ht="22.5" customHeight="1">
      <c r="A25" s="187" t="s">
        <v>37</v>
      </c>
      <c r="B25" s="188" t="s">
        <v>118</v>
      </c>
      <c r="C25" s="176">
        <f t="shared" si="21"/>
        <v>125</v>
      </c>
      <c r="D25" s="558">
        <f t="shared" si="91"/>
        <v>38</v>
      </c>
      <c r="E25" s="177">
        <f t="shared" si="55"/>
        <v>13</v>
      </c>
      <c r="F25" s="557">
        <f t="shared" si="92"/>
        <v>0</v>
      </c>
      <c r="G25" s="557">
        <f t="shared" si="90"/>
        <v>13</v>
      </c>
      <c r="H25" s="557">
        <f t="shared" si="90"/>
        <v>0</v>
      </c>
      <c r="I25" s="557">
        <f t="shared" si="90"/>
        <v>1</v>
      </c>
      <c r="J25" s="557">
        <f t="shared" si="90"/>
        <v>42</v>
      </c>
      <c r="K25" s="557">
        <f t="shared" si="90"/>
        <v>2</v>
      </c>
      <c r="L25" s="557">
        <f t="shared" si="90"/>
        <v>0</v>
      </c>
      <c r="M25" s="557">
        <f t="shared" si="90"/>
        <v>29</v>
      </c>
      <c r="N25" s="557">
        <f t="shared" si="90"/>
        <v>0</v>
      </c>
      <c r="O25" s="557">
        <f t="shared" si="90"/>
        <v>0</v>
      </c>
      <c r="P25" s="297"/>
      <c r="Q25" s="902">
        <f t="shared" si="23"/>
        <v>6</v>
      </c>
      <c r="R25" s="234">
        <v>0</v>
      </c>
      <c r="S25" s="177">
        <f t="shared" si="24"/>
        <v>0</v>
      </c>
      <c r="T25" s="237">
        <v>0</v>
      </c>
      <c r="U25" s="237">
        <v>0</v>
      </c>
      <c r="V25" s="237">
        <v>0</v>
      </c>
      <c r="W25" s="237">
        <v>0</v>
      </c>
      <c r="X25" s="237">
        <v>6</v>
      </c>
      <c r="Y25" s="237">
        <v>0</v>
      </c>
      <c r="Z25" s="237">
        <v>0</v>
      </c>
      <c r="AA25" s="237">
        <v>0</v>
      </c>
      <c r="AB25" s="305">
        <v>0</v>
      </c>
      <c r="AC25" s="305">
        <v>0</v>
      </c>
      <c r="AE25" s="176">
        <f t="shared" si="25"/>
        <v>61</v>
      </c>
      <c r="AF25" s="315">
        <v>24</v>
      </c>
      <c r="AG25" s="177">
        <f t="shared" si="26"/>
        <v>2</v>
      </c>
      <c r="AH25" s="317">
        <v>0</v>
      </c>
      <c r="AI25" s="317">
        <v>2</v>
      </c>
      <c r="AJ25" s="317">
        <v>0</v>
      </c>
      <c r="AK25" s="317">
        <v>0</v>
      </c>
      <c r="AL25" s="317">
        <v>28</v>
      </c>
      <c r="AM25" s="317">
        <v>1</v>
      </c>
      <c r="AN25" s="317">
        <v>0</v>
      </c>
      <c r="AO25" s="317">
        <v>6</v>
      </c>
      <c r="AP25" s="318">
        <v>0</v>
      </c>
      <c r="AQ25" s="318">
        <v>0</v>
      </c>
      <c r="AS25" s="176">
        <f t="shared" si="27"/>
        <v>10</v>
      </c>
      <c r="AT25" s="256">
        <v>3</v>
      </c>
      <c r="AU25" s="177">
        <f t="shared" si="28"/>
        <v>0</v>
      </c>
      <c r="AV25" s="259">
        <v>0</v>
      </c>
      <c r="AW25" s="259">
        <v>0</v>
      </c>
      <c r="AX25" s="259">
        <v>0</v>
      </c>
      <c r="AY25" s="259">
        <v>0</v>
      </c>
      <c r="AZ25" s="259">
        <v>2</v>
      </c>
      <c r="BA25" s="259">
        <v>1</v>
      </c>
      <c r="BB25" s="259">
        <v>0</v>
      </c>
      <c r="BC25" s="259">
        <v>4</v>
      </c>
      <c r="BD25" s="324">
        <v>0</v>
      </c>
      <c r="BE25" s="324">
        <v>0</v>
      </c>
      <c r="BG25" s="176">
        <f t="shared" si="29"/>
        <v>5</v>
      </c>
      <c r="BH25" s="241">
        <v>3</v>
      </c>
      <c r="BI25" s="177">
        <f t="shared" si="30"/>
        <v>0</v>
      </c>
      <c r="BJ25" s="244">
        <v>0</v>
      </c>
      <c r="BK25" s="244">
        <v>0</v>
      </c>
      <c r="BL25" s="244">
        <v>0</v>
      </c>
      <c r="BM25" s="244">
        <v>0</v>
      </c>
      <c r="BN25" s="244">
        <v>0</v>
      </c>
      <c r="BO25" s="244">
        <v>0</v>
      </c>
      <c r="BP25" s="244">
        <v>0</v>
      </c>
      <c r="BQ25" s="244">
        <v>2</v>
      </c>
      <c r="BR25" s="328">
        <v>0</v>
      </c>
      <c r="BS25" s="328">
        <v>0</v>
      </c>
      <c r="BU25" s="176">
        <f t="shared" si="31"/>
        <v>22</v>
      </c>
      <c r="BV25" s="902">
        <v>6</v>
      </c>
      <c r="BW25" s="177">
        <f t="shared" si="32"/>
        <v>7</v>
      </c>
      <c r="BX25" s="904">
        <v>0</v>
      </c>
      <c r="BY25" s="904">
        <v>7</v>
      </c>
      <c r="BZ25" s="904">
        <v>0</v>
      </c>
      <c r="CA25" s="904">
        <v>0</v>
      </c>
      <c r="CB25" s="904">
        <v>2</v>
      </c>
      <c r="CC25" s="904">
        <v>0</v>
      </c>
      <c r="CD25" s="904">
        <v>0</v>
      </c>
      <c r="CE25" s="904">
        <v>7</v>
      </c>
      <c r="CF25" s="905">
        <v>0</v>
      </c>
      <c r="CG25" s="905">
        <v>0</v>
      </c>
      <c r="CI25" s="176">
        <f t="shared" si="33"/>
        <v>4</v>
      </c>
      <c r="CJ25" s="256">
        <v>0</v>
      </c>
      <c r="CK25" s="177">
        <f t="shared" si="34"/>
        <v>0</v>
      </c>
      <c r="CL25" s="259">
        <v>0</v>
      </c>
      <c r="CM25" s="259">
        <v>0</v>
      </c>
      <c r="CN25" s="259">
        <v>0</v>
      </c>
      <c r="CO25" s="259">
        <v>0</v>
      </c>
      <c r="CP25" s="259">
        <v>4</v>
      </c>
      <c r="CQ25" s="259">
        <v>0</v>
      </c>
      <c r="CR25" s="259">
        <v>0</v>
      </c>
      <c r="CS25" s="259">
        <v>0</v>
      </c>
      <c r="CT25" s="324">
        <v>0</v>
      </c>
      <c r="CU25" s="324">
        <v>0</v>
      </c>
      <c r="CW25" s="176">
        <f t="shared" si="35"/>
        <v>0</v>
      </c>
      <c r="CX25" s="334">
        <v>0</v>
      </c>
      <c r="CY25" s="177">
        <f t="shared" si="36"/>
        <v>0</v>
      </c>
      <c r="CZ25" s="336">
        <v>0</v>
      </c>
      <c r="DA25" s="336">
        <v>0</v>
      </c>
      <c r="DB25" s="336">
        <v>0</v>
      </c>
      <c r="DC25" s="336">
        <v>0</v>
      </c>
      <c r="DD25" s="336">
        <v>0</v>
      </c>
      <c r="DE25" s="336">
        <v>0</v>
      </c>
      <c r="DF25" s="336">
        <v>0</v>
      </c>
      <c r="DG25" s="336">
        <v>0</v>
      </c>
      <c r="DH25" s="337">
        <v>0</v>
      </c>
      <c r="DI25" s="337">
        <v>0</v>
      </c>
      <c r="DK25" s="176">
        <f t="shared" si="37"/>
        <v>4</v>
      </c>
      <c r="DL25" s="256">
        <v>1</v>
      </c>
      <c r="DM25" s="177">
        <f t="shared" si="38"/>
        <v>0</v>
      </c>
      <c r="DN25" s="259">
        <v>0</v>
      </c>
      <c r="DO25" s="259">
        <v>0</v>
      </c>
      <c r="DP25" s="259">
        <v>0</v>
      </c>
      <c r="DQ25" s="259">
        <v>0</v>
      </c>
      <c r="DR25" s="259">
        <v>0</v>
      </c>
      <c r="DS25" s="259">
        <v>0</v>
      </c>
      <c r="DT25" s="259">
        <v>0</v>
      </c>
      <c r="DU25" s="259">
        <v>3</v>
      </c>
      <c r="DV25" s="324">
        <v>0</v>
      </c>
      <c r="DW25" s="324">
        <v>0</v>
      </c>
      <c r="DY25" s="176">
        <f t="shared" si="39"/>
        <v>9</v>
      </c>
      <c r="DZ25" s="334">
        <v>1</v>
      </c>
      <c r="EA25" s="177">
        <f t="shared" si="40"/>
        <v>1</v>
      </c>
      <c r="EB25" s="237">
        <v>0</v>
      </c>
      <c r="EC25" s="237">
        <v>1</v>
      </c>
      <c r="ED25" s="237">
        <v>0</v>
      </c>
      <c r="EE25" s="237">
        <v>0</v>
      </c>
      <c r="EF25" s="237">
        <v>0</v>
      </c>
      <c r="EG25" s="237">
        <v>0</v>
      </c>
      <c r="EH25" s="237">
        <v>0</v>
      </c>
      <c r="EI25" s="237">
        <v>7</v>
      </c>
      <c r="EJ25" s="305">
        <v>0</v>
      </c>
      <c r="EK25" s="305">
        <v>0</v>
      </c>
      <c r="EM25" s="176">
        <f t="shared" si="41"/>
        <v>4</v>
      </c>
      <c r="EN25" s="256">
        <v>0</v>
      </c>
      <c r="EO25" s="177">
        <f t="shared" si="42"/>
        <v>3</v>
      </c>
      <c r="EP25" s="259">
        <v>0</v>
      </c>
      <c r="EQ25" s="259">
        <v>3</v>
      </c>
      <c r="ER25" s="259">
        <v>0</v>
      </c>
      <c r="ES25" s="259">
        <v>1</v>
      </c>
      <c r="ET25" s="259">
        <v>0</v>
      </c>
      <c r="EU25" s="259">
        <v>0</v>
      </c>
      <c r="EV25" s="259">
        <v>0</v>
      </c>
      <c r="EW25" s="259">
        <v>0</v>
      </c>
      <c r="EX25" s="324">
        <v>0</v>
      </c>
      <c r="EY25" s="324">
        <v>0</v>
      </c>
      <c r="FA25" s="176">
        <f t="shared" si="43"/>
        <v>0</v>
      </c>
      <c r="FB25" s="241">
        <v>0</v>
      </c>
      <c r="FC25" s="177">
        <f t="shared" si="44"/>
        <v>0</v>
      </c>
      <c r="FD25" s="244">
        <v>0</v>
      </c>
      <c r="FE25" s="244">
        <v>0</v>
      </c>
      <c r="FF25" s="244">
        <v>0</v>
      </c>
      <c r="FG25" s="244">
        <v>0</v>
      </c>
      <c r="FH25" s="244">
        <v>0</v>
      </c>
      <c r="FI25" s="244">
        <v>0</v>
      </c>
      <c r="FJ25" s="244">
        <v>0</v>
      </c>
      <c r="FK25" s="244">
        <v>0</v>
      </c>
      <c r="FL25" s="328">
        <v>0</v>
      </c>
      <c r="FM25" s="328">
        <v>0</v>
      </c>
      <c r="FO25" s="176">
        <f t="shared" si="45"/>
        <v>0</v>
      </c>
      <c r="FP25" s="902">
        <v>0</v>
      </c>
      <c r="FQ25" s="177">
        <f t="shared" si="46"/>
        <v>0</v>
      </c>
      <c r="FR25" s="904">
        <v>0</v>
      </c>
      <c r="FS25" s="904">
        <v>0</v>
      </c>
      <c r="FT25" s="904">
        <v>0</v>
      </c>
      <c r="FU25" s="904">
        <v>0</v>
      </c>
      <c r="FV25" s="904">
        <v>0</v>
      </c>
      <c r="FW25" s="904">
        <v>0</v>
      </c>
      <c r="FX25" s="904">
        <v>0</v>
      </c>
      <c r="FY25" s="904">
        <v>0</v>
      </c>
      <c r="FZ25" s="905">
        <v>0</v>
      </c>
      <c r="GA25" s="905">
        <v>0</v>
      </c>
      <c r="GC25" s="176">
        <f t="shared" si="47"/>
        <v>0</v>
      </c>
      <c r="GD25" s="241"/>
      <c r="GE25" s="177">
        <f t="shared" si="48"/>
        <v>0</v>
      </c>
      <c r="GF25" s="244"/>
      <c r="GG25" s="244"/>
      <c r="GH25" s="244"/>
      <c r="GI25" s="244"/>
      <c r="GJ25" s="244"/>
      <c r="GK25" s="244"/>
      <c r="GL25" s="244"/>
      <c r="GM25" s="244"/>
      <c r="GN25" s="328"/>
      <c r="GO25" s="328"/>
      <c r="GQ25" s="176">
        <f t="shared" si="49"/>
        <v>0</v>
      </c>
      <c r="GR25" s="315"/>
      <c r="GS25" s="177">
        <f t="shared" si="50"/>
        <v>0</v>
      </c>
      <c r="GT25" s="317"/>
      <c r="GU25" s="317"/>
      <c r="GV25" s="317"/>
      <c r="GW25" s="317"/>
      <c r="GX25" s="317"/>
      <c r="GY25" s="317"/>
      <c r="GZ25" s="317"/>
      <c r="HA25" s="317"/>
      <c r="HB25" s="318"/>
      <c r="HC25" s="318"/>
      <c r="HE25" s="176">
        <f t="shared" si="51"/>
        <v>0</v>
      </c>
      <c r="HF25" s="334"/>
      <c r="HG25" s="177">
        <f t="shared" si="52"/>
        <v>0</v>
      </c>
      <c r="HH25" s="336"/>
      <c r="HI25" s="336"/>
      <c r="HJ25" s="336"/>
      <c r="HK25" s="336"/>
      <c r="HL25" s="336"/>
      <c r="HM25" s="336"/>
      <c r="HN25" s="336"/>
      <c r="HO25" s="336"/>
      <c r="HP25" s="337"/>
      <c r="HQ25" s="337"/>
      <c r="HS25" s="176">
        <f>HT25+HU25+HX25+HY25+HZ25+IA25+IB25+IC25+ID25+IE25</f>
        <v>0</v>
      </c>
      <c r="HT25" s="241"/>
      <c r="HU25" s="177">
        <f t="shared" si="54"/>
        <v>0</v>
      </c>
      <c r="HV25" s="244"/>
      <c r="HW25" s="244"/>
      <c r="HX25" s="244"/>
      <c r="HY25" s="244"/>
      <c r="HZ25" s="244"/>
      <c r="IA25" s="244"/>
      <c r="IB25" s="244"/>
      <c r="IC25" s="244"/>
      <c r="ID25" s="328"/>
      <c r="IE25" s="328"/>
    </row>
    <row r="26" spans="1:239" s="312" customFormat="1" ht="32.25" customHeight="1">
      <c r="A26" s="309" t="s">
        <v>42</v>
      </c>
      <c r="B26" s="310" t="s">
        <v>119</v>
      </c>
      <c r="C26" s="311">
        <f>(C18+C19)/C17*100</f>
        <v>13.377926421404682</v>
      </c>
      <c r="D26" s="311">
        <f aca="true" t="shared" si="93" ref="D26:BO26">(D18+D19)/D17*100</f>
        <v>9.523809523809524</v>
      </c>
      <c r="E26" s="311">
        <f t="shared" si="93"/>
        <v>40.909090909090914</v>
      </c>
      <c r="F26" s="311" t="e">
        <f t="shared" si="93"/>
        <v>#DIV/0!</v>
      </c>
      <c r="G26" s="311">
        <f t="shared" si="93"/>
        <v>40.909090909090914</v>
      </c>
      <c r="H26" s="311">
        <f t="shared" si="93"/>
        <v>50</v>
      </c>
      <c r="I26" s="311">
        <f t="shared" si="93"/>
        <v>100</v>
      </c>
      <c r="J26" s="311">
        <f t="shared" si="93"/>
        <v>10.416666666666668</v>
      </c>
      <c r="K26" s="311">
        <f t="shared" si="93"/>
        <v>37.5</v>
      </c>
      <c r="L26" s="311" t="e">
        <f t="shared" si="93"/>
        <v>#DIV/0!</v>
      </c>
      <c r="M26" s="311">
        <f t="shared" si="93"/>
        <v>0</v>
      </c>
      <c r="N26" s="311" t="e">
        <f t="shared" si="93"/>
        <v>#DIV/0!</v>
      </c>
      <c r="O26" s="311" t="e">
        <f t="shared" si="93"/>
        <v>#DIV/0!</v>
      </c>
      <c r="P26" s="311"/>
      <c r="Q26" s="311">
        <f t="shared" si="93"/>
        <v>0</v>
      </c>
      <c r="R26" s="311">
        <f t="shared" si="93"/>
        <v>0</v>
      </c>
      <c r="S26" s="311" t="e">
        <f t="shared" si="93"/>
        <v>#DIV/0!</v>
      </c>
      <c r="T26" s="311" t="e">
        <f t="shared" si="93"/>
        <v>#DIV/0!</v>
      </c>
      <c r="U26" s="311" t="e">
        <f t="shared" si="93"/>
        <v>#DIV/0!</v>
      </c>
      <c r="V26" s="311" t="e">
        <f t="shared" si="93"/>
        <v>#DIV/0!</v>
      </c>
      <c r="W26" s="311" t="e">
        <f t="shared" si="93"/>
        <v>#DIV/0!</v>
      </c>
      <c r="X26" s="311">
        <f t="shared" si="93"/>
        <v>0</v>
      </c>
      <c r="Y26" s="311">
        <f t="shared" si="93"/>
        <v>0</v>
      </c>
      <c r="Z26" s="311" t="e">
        <f t="shared" si="93"/>
        <v>#DIV/0!</v>
      </c>
      <c r="AA26" s="311" t="e">
        <f t="shared" si="93"/>
        <v>#DIV/0!</v>
      </c>
      <c r="AB26" s="311" t="e">
        <f t="shared" si="93"/>
        <v>#DIV/0!</v>
      </c>
      <c r="AC26" s="311" t="e">
        <f t="shared" si="93"/>
        <v>#DIV/0!</v>
      </c>
      <c r="AD26" s="311"/>
      <c r="AE26" s="311">
        <f t="shared" si="93"/>
        <v>19.35483870967742</v>
      </c>
      <c r="AF26" s="311">
        <f t="shared" si="93"/>
        <v>21.428571428571427</v>
      </c>
      <c r="AG26" s="311" t="e">
        <f t="shared" si="93"/>
        <v>#DIV/0!</v>
      </c>
      <c r="AH26" s="311" t="e">
        <f t="shared" si="93"/>
        <v>#DIV/0!</v>
      </c>
      <c r="AI26" s="311" t="e">
        <f t="shared" si="93"/>
        <v>#DIV/0!</v>
      </c>
      <c r="AJ26" s="311" t="e">
        <f t="shared" si="93"/>
        <v>#DIV/0!</v>
      </c>
      <c r="AK26" s="311" t="e">
        <f t="shared" si="93"/>
        <v>#DIV/0!</v>
      </c>
      <c r="AL26" s="311">
        <f t="shared" si="93"/>
        <v>6.666666666666667</v>
      </c>
      <c r="AM26" s="311">
        <f t="shared" si="93"/>
        <v>100</v>
      </c>
      <c r="AN26" s="311" t="e">
        <f t="shared" si="93"/>
        <v>#DIV/0!</v>
      </c>
      <c r="AO26" s="311" t="e">
        <f t="shared" si="93"/>
        <v>#DIV/0!</v>
      </c>
      <c r="AP26" s="311" t="e">
        <f t="shared" si="93"/>
        <v>#DIV/0!</v>
      </c>
      <c r="AQ26" s="311" t="e">
        <f t="shared" si="93"/>
        <v>#DIV/0!</v>
      </c>
      <c r="AR26" s="311"/>
      <c r="AS26" s="311">
        <f t="shared" si="93"/>
        <v>12.5</v>
      </c>
      <c r="AT26" s="311" t="e">
        <f t="shared" si="93"/>
        <v>#DIV/0!</v>
      </c>
      <c r="AU26" s="311" t="e">
        <f t="shared" si="93"/>
        <v>#DIV/0!</v>
      </c>
      <c r="AV26" s="311" t="e">
        <f t="shared" si="93"/>
        <v>#DIV/0!</v>
      </c>
      <c r="AW26" s="311" t="e">
        <f t="shared" si="93"/>
        <v>#DIV/0!</v>
      </c>
      <c r="AX26" s="311" t="e">
        <f t="shared" si="93"/>
        <v>#DIV/0!</v>
      </c>
      <c r="AY26" s="311" t="e">
        <f t="shared" si="93"/>
        <v>#DIV/0!</v>
      </c>
      <c r="AZ26" s="311">
        <f t="shared" si="93"/>
        <v>16.666666666666664</v>
      </c>
      <c r="BA26" s="311">
        <f t="shared" si="93"/>
        <v>0</v>
      </c>
      <c r="BB26" s="311" t="e">
        <f t="shared" si="93"/>
        <v>#DIV/0!</v>
      </c>
      <c r="BC26" s="311" t="e">
        <f t="shared" si="93"/>
        <v>#DIV/0!</v>
      </c>
      <c r="BD26" s="311" t="e">
        <f t="shared" si="93"/>
        <v>#DIV/0!</v>
      </c>
      <c r="BE26" s="311" t="e">
        <f t="shared" si="93"/>
        <v>#DIV/0!</v>
      </c>
      <c r="BF26" s="311"/>
      <c r="BG26" s="311">
        <f t="shared" si="93"/>
        <v>0</v>
      </c>
      <c r="BH26" s="311">
        <f t="shared" si="93"/>
        <v>0</v>
      </c>
      <c r="BI26" s="311">
        <f t="shared" si="93"/>
        <v>0</v>
      </c>
      <c r="BJ26" s="311" t="e">
        <f t="shared" si="93"/>
        <v>#DIV/0!</v>
      </c>
      <c r="BK26" s="311">
        <f t="shared" si="93"/>
        <v>0</v>
      </c>
      <c r="BL26" s="311" t="e">
        <f t="shared" si="93"/>
        <v>#DIV/0!</v>
      </c>
      <c r="BM26" s="311" t="e">
        <f t="shared" si="93"/>
        <v>#DIV/0!</v>
      </c>
      <c r="BN26" s="311">
        <f t="shared" si="93"/>
        <v>0</v>
      </c>
      <c r="BO26" s="311" t="e">
        <f t="shared" si="93"/>
        <v>#DIV/0!</v>
      </c>
      <c r="BP26" s="311" t="e">
        <f aca="true" t="shared" si="94" ref="BP26:EA26">(BP18+BP19)/BP17*100</f>
        <v>#DIV/0!</v>
      </c>
      <c r="BQ26" s="311" t="e">
        <f t="shared" si="94"/>
        <v>#DIV/0!</v>
      </c>
      <c r="BR26" s="311" t="e">
        <f t="shared" si="94"/>
        <v>#DIV/0!</v>
      </c>
      <c r="BS26" s="311" t="e">
        <f t="shared" si="94"/>
        <v>#DIV/0!</v>
      </c>
      <c r="BT26" s="311"/>
      <c r="BU26" s="311">
        <f t="shared" si="94"/>
        <v>19.565217391304348</v>
      </c>
      <c r="BV26" s="311">
        <f t="shared" si="94"/>
        <v>14.285714285714285</v>
      </c>
      <c r="BW26" s="311">
        <f t="shared" si="94"/>
        <v>75</v>
      </c>
      <c r="BX26" s="311" t="e">
        <f t="shared" si="94"/>
        <v>#DIV/0!</v>
      </c>
      <c r="BY26" s="311">
        <f t="shared" si="94"/>
        <v>75</v>
      </c>
      <c r="BZ26" s="311" t="e">
        <f t="shared" si="94"/>
        <v>#DIV/0!</v>
      </c>
      <c r="CA26" s="311" t="e">
        <f t="shared" si="94"/>
        <v>#DIV/0!</v>
      </c>
      <c r="CB26" s="311">
        <f t="shared" si="94"/>
        <v>20</v>
      </c>
      <c r="CC26" s="311" t="e">
        <f t="shared" si="94"/>
        <v>#DIV/0!</v>
      </c>
      <c r="CD26" s="311" t="e">
        <f t="shared" si="94"/>
        <v>#DIV/0!</v>
      </c>
      <c r="CE26" s="311">
        <f t="shared" si="94"/>
        <v>0</v>
      </c>
      <c r="CF26" s="311" t="e">
        <f t="shared" si="94"/>
        <v>#DIV/0!</v>
      </c>
      <c r="CG26" s="311" t="e">
        <f t="shared" si="94"/>
        <v>#DIV/0!</v>
      </c>
      <c r="CH26" s="311"/>
      <c r="CI26" s="311">
        <f t="shared" si="94"/>
        <v>60</v>
      </c>
      <c r="CJ26" s="311" t="e">
        <f t="shared" si="94"/>
        <v>#DIV/0!</v>
      </c>
      <c r="CK26" s="311" t="e">
        <f t="shared" si="94"/>
        <v>#DIV/0!</v>
      </c>
      <c r="CL26" s="311" t="e">
        <f t="shared" si="94"/>
        <v>#DIV/0!</v>
      </c>
      <c r="CM26" s="311" t="e">
        <f t="shared" si="94"/>
        <v>#DIV/0!</v>
      </c>
      <c r="CN26" s="311">
        <f t="shared" si="94"/>
        <v>50</v>
      </c>
      <c r="CO26" s="311" t="e">
        <f t="shared" si="94"/>
        <v>#DIV/0!</v>
      </c>
      <c r="CP26" s="311">
        <f t="shared" si="94"/>
        <v>66.66666666666666</v>
      </c>
      <c r="CQ26" s="311" t="e">
        <f t="shared" si="94"/>
        <v>#DIV/0!</v>
      </c>
      <c r="CR26" s="311" t="e">
        <f t="shared" si="94"/>
        <v>#DIV/0!</v>
      </c>
      <c r="CS26" s="311" t="e">
        <f t="shared" si="94"/>
        <v>#DIV/0!</v>
      </c>
      <c r="CT26" s="311" t="e">
        <f t="shared" si="94"/>
        <v>#DIV/0!</v>
      </c>
      <c r="CU26" s="311" t="e">
        <f t="shared" si="94"/>
        <v>#DIV/0!</v>
      </c>
      <c r="CV26" s="311"/>
      <c r="CW26" s="311" t="e">
        <f t="shared" si="94"/>
        <v>#DIV/0!</v>
      </c>
      <c r="CX26" s="311" t="e">
        <f t="shared" si="94"/>
        <v>#DIV/0!</v>
      </c>
      <c r="CY26" s="311" t="e">
        <f t="shared" si="94"/>
        <v>#DIV/0!</v>
      </c>
      <c r="CZ26" s="311" t="e">
        <f t="shared" si="94"/>
        <v>#DIV/0!</v>
      </c>
      <c r="DA26" s="311" t="e">
        <f t="shared" si="94"/>
        <v>#DIV/0!</v>
      </c>
      <c r="DB26" s="311" t="e">
        <f t="shared" si="94"/>
        <v>#DIV/0!</v>
      </c>
      <c r="DC26" s="311" t="e">
        <f t="shared" si="94"/>
        <v>#DIV/0!</v>
      </c>
      <c r="DD26" s="311" t="e">
        <f t="shared" si="94"/>
        <v>#DIV/0!</v>
      </c>
      <c r="DE26" s="311" t="e">
        <f t="shared" si="94"/>
        <v>#DIV/0!</v>
      </c>
      <c r="DF26" s="311" t="e">
        <f t="shared" si="94"/>
        <v>#DIV/0!</v>
      </c>
      <c r="DG26" s="311" t="e">
        <f t="shared" si="94"/>
        <v>#DIV/0!</v>
      </c>
      <c r="DH26" s="311" t="e">
        <f t="shared" si="94"/>
        <v>#DIV/0!</v>
      </c>
      <c r="DI26" s="311" t="e">
        <f t="shared" si="94"/>
        <v>#DIV/0!</v>
      </c>
      <c r="DJ26" s="311"/>
      <c r="DK26" s="311">
        <f t="shared" si="94"/>
        <v>25.925925925925924</v>
      </c>
      <c r="DL26" s="311">
        <f t="shared" si="94"/>
        <v>13.333333333333334</v>
      </c>
      <c r="DM26" s="311">
        <f t="shared" si="94"/>
        <v>100</v>
      </c>
      <c r="DN26" s="311" t="e">
        <f t="shared" si="94"/>
        <v>#DIV/0!</v>
      </c>
      <c r="DO26" s="311">
        <f t="shared" si="94"/>
        <v>100</v>
      </c>
      <c r="DP26" s="311" t="e">
        <f t="shared" si="94"/>
        <v>#DIV/0!</v>
      </c>
      <c r="DQ26" s="311" t="e">
        <f t="shared" si="94"/>
        <v>#DIV/0!</v>
      </c>
      <c r="DR26" s="311">
        <f t="shared" si="94"/>
        <v>30</v>
      </c>
      <c r="DS26" s="311" t="e">
        <f t="shared" si="94"/>
        <v>#DIV/0!</v>
      </c>
      <c r="DT26" s="311" t="e">
        <f t="shared" si="94"/>
        <v>#DIV/0!</v>
      </c>
      <c r="DU26" s="311" t="e">
        <f t="shared" si="94"/>
        <v>#DIV/0!</v>
      </c>
      <c r="DV26" s="311" t="e">
        <f t="shared" si="94"/>
        <v>#DIV/0!</v>
      </c>
      <c r="DW26" s="311" t="e">
        <f t="shared" si="94"/>
        <v>#DIV/0!</v>
      </c>
      <c r="DX26" s="311"/>
      <c r="DY26" s="311">
        <f t="shared" si="94"/>
        <v>2.272727272727273</v>
      </c>
      <c r="DZ26" s="311">
        <f t="shared" si="94"/>
        <v>0</v>
      </c>
      <c r="EA26" s="311">
        <f t="shared" si="94"/>
        <v>0</v>
      </c>
      <c r="EB26" s="311" t="e">
        <f aca="true" t="shared" si="95" ref="EB26:GM26">(EB18+EB19)/EB17*100</f>
        <v>#DIV/0!</v>
      </c>
      <c r="EC26" s="311">
        <f t="shared" si="95"/>
        <v>0</v>
      </c>
      <c r="ED26" s="311" t="e">
        <f t="shared" si="95"/>
        <v>#DIV/0!</v>
      </c>
      <c r="EE26" s="311" t="e">
        <f t="shared" si="95"/>
        <v>#DIV/0!</v>
      </c>
      <c r="EF26" s="311">
        <f t="shared" si="95"/>
        <v>0</v>
      </c>
      <c r="EG26" s="311">
        <f t="shared" si="95"/>
        <v>50</v>
      </c>
      <c r="EH26" s="311" t="e">
        <f t="shared" si="95"/>
        <v>#DIV/0!</v>
      </c>
      <c r="EI26" s="311" t="e">
        <f t="shared" si="95"/>
        <v>#DIV/0!</v>
      </c>
      <c r="EJ26" s="311" t="e">
        <f t="shared" si="95"/>
        <v>#DIV/0!</v>
      </c>
      <c r="EK26" s="311" t="e">
        <f t="shared" si="95"/>
        <v>#DIV/0!</v>
      </c>
      <c r="EL26" s="311"/>
      <c r="EM26" s="311">
        <f t="shared" si="95"/>
        <v>38.46153846153847</v>
      </c>
      <c r="EN26" s="311">
        <f t="shared" si="95"/>
        <v>100</v>
      </c>
      <c r="EO26" s="311">
        <f t="shared" si="95"/>
        <v>0</v>
      </c>
      <c r="EP26" s="311" t="e">
        <f t="shared" si="95"/>
        <v>#DIV/0!</v>
      </c>
      <c r="EQ26" s="311">
        <f t="shared" si="95"/>
        <v>0</v>
      </c>
      <c r="ER26" s="311" t="e">
        <f t="shared" si="95"/>
        <v>#DIV/0!</v>
      </c>
      <c r="ES26" s="311">
        <f t="shared" si="95"/>
        <v>100</v>
      </c>
      <c r="ET26" s="311">
        <f t="shared" si="95"/>
        <v>0</v>
      </c>
      <c r="EU26" s="311" t="e">
        <f t="shared" si="95"/>
        <v>#DIV/0!</v>
      </c>
      <c r="EV26" s="311" t="e">
        <f t="shared" si="95"/>
        <v>#DIV/0!</v>
      </c>
      <c r="EW26" s="311" t="e">
        <f t="shared" si="95"/>
        <v>#DIV/0!</v>
      </c>
      <c r="EX26" s="311" t="e">
        <f t="shared" si="95"/>
        <v>#DIV/0!</v>
      </c>
      <c r="EY26" s="311" t="e">
        <f t="shared" si="95"/>
        <v>#DIV/0!</v>
      </c>
      <c r="EZ26" s="311"/>
      <c r="FA26" s="311">
        <f t="shared" si="95"/>
        <v>100</v>
      </c>
      <c r="FB26" s="311" t="e">
        <f t="shared" si="95"/>
        <v>#DIV/0!</v>
      </c>
      <c r="FC26" s="311">
        <f t="shared" si="95"/>
        <v>100</v>
      </c>
      <c r="FD26" s="311" t="e">
        <f t="shared" si="95"/>
        <v>#DIV/0!</v>
      </c>
      <c r="FE26" s="311">
        <f t="shared" si="95"/>
        <v>100</v>
      </c>
      <c r="FF26" s="311" t="e">
        <f t="shared" si="95"/>
        <v>#DIV/0!</v>
      </c>
      <c r="FG26" s="311" t="e">
        <f t="shared" si="95"/>
        <v>#DIV/0!</v>
      </c>
      <c r="FH26" s="311">
        <f t="shared" si="95"/>
        <v>100</v>
      </c>
      <c r="FI26" s="311" t="e">
        <f t="shared" si="95"/>
        <v>#DIV/0!</v>
      </c>
      <c r="FJ26" s="311" t="e">
        <f t="shared" si="95"/>
        <v>#DIV/0!</v>
      </c>
      <c r="FK26" s="311" t="e">
        <f t="shared" si="95"/>
        <v>#DIV/0!</v>
      </c>
      <c r="FL26" s="311" t="e">
        <f t="shared" si="95"/>
        <v>#DIV/0!</v>
      </c>
      <c r="FM26" s="311" t="e">
        <f t="shared" si="95"/>
        <v>#DIV/0!</v>
      </c>
      <c r="FN26" s="311"/>
      <c r="FO26" s="311">
        <f t="shared" si="95"/>
        <v>6.122448979591836</v>
      </c>
      <c r="FP26" s="311">
        <f>(FP18+FP19)/FP17*100</f>
        <v>5.714285714285714</v>
      </c>
      <c r="FQ26" s="311" t="e">
        <f t="shared" si="95"/>
        <v>#DIV/0!</v>
      </c>
      <c r="FR26" s="311" t="e">
        <f>(FR18+FR19)/FR17*100</f>
        <v>#DIV/0!</v>
      </c>
      <c r="FS26" s="311" t="e">
        <f t="shared" si="95"/>
        <v>#DIV/0!</v>
      </c>
      <c r="FT26" s="311" t="e">
        <f t="shared" si="95"/>
        <v>#DIV/0!</v>
      </c>
      <c r="FU26" s="311" t="e">
        <f t="shared" si="95"/>
        <v>#DIV/0!</v>
      </c>
      <c r="FV26" s="311">
        <f t="shared" si="95"/>
        <v>7.6923076923076925</v>
      </c>
      <c r="FW26" s="311">
        <f t="shared" si="95"/>
        <v>0</v>
      </c>
      <c r="FX26" s="311" t="e">
        <f t="shared" si="95"/>
        <v>#DIV/0!</v>
      </c>
      <c r="FY26" s="311" t="e">
        <f t="shared" si="95"/>
        <v>#DIV/0!</v>
      </c>
      <c r="FZ26" s="311" t="e">
        <f t="shared" si="95"/>
        <v>#DIV/0!</v>
      </c>
      <c r="GA26" s="311" t="e">
        <f t="shared" si="95"/>
        <v>#DIV/0!</v>
      </c>
      <c r="GB26" s="311"/>
      <c r="GC26" s="311" t="e">
        <f t="shared" si="95"/>
        <v>#DIV/0!</v>
      </c>
      <c r="GD26" s="311" t="e">
        <f t="shared" si="95"/>
        <v>#DIV/0!</v>
      </c>
      <c r="GE26" s="311" t="e">
        <f t="shared" si="95"/>
        <v>#DIV/0!</v>
      </c>
      <c r="GF26" s="311" t="e">
        <f t="shared" si="95"/>
        <v>#DIV/0!</v>
      </c>
      <c r="GG26" s="311" t="e">
        <f t="shared" si="95"/>
        <v>#DIV/0!</v>
      </c>
      <c r="GH26" s="311" t="e">
        <f t="shared" si="95"/>
        <v>#DIV/0!</v>
      </c>
      <c r="GI26" s="311" t="e">
        <f t="shared" si="95"/>
        <v>#DIV/0!</v>
      </c>
      <c r="GJ26" s="311" t="e">
        <f t="shared" si="95"/>
        <v>#DIV/0!</v>
      </c>
      <c r="GK26" s="311" t="e">
        <f t="shared" si="95"/>
        <v>#DIV/0!</v>
      </c>
      <c r="GL26" s="311" t="e">
        <f t="shared" si="95"/>
        <v>#DIV/0!</v>
      </c>
      <c r="GM26" s="311" t="e">
        <f t="shared" si="95"/>
        <v>#DIV/0!</v>
      </c>
      <c r="GN26" s="311" t="e">
        <f aca="true" t="shared" si="96" ref="GN26:IE26">(GN18+GN19)/GN17*100</f>
        <v>#DIV/0!</v>
      </c>
      <c r="GO26" s="311" t="e">
        <f t="shared" si="96"/>
        <v>#DIV/0!</v>
      </c>
      <c r="GP26" s="311"/>
      <c r="GQ26" s="311" t="e">
        <f t="shared" si="96"/>
        <v>#DIV/0!</v>
      </c>
      <c r="GR26" s="311" t="e">
        <f t="shared" si="96"/>
        <v>#DIV/0!</v>
      </c>
      <c r="GS26" s="311" t="e">
        <f t="shared" si="96"/>
        <v>#DIV/0!</v>
      </c>
      <c r="GT26" s="311" t="e">
        <f t="shared" si="96"/>
        <v>#DIV/0!</v>
      </c>
      <c r="GU26" s="311" t="e">
        <f t="shared" si="96"/>
        <v>#DIV/0!</v>
      </c>
      <c r="GV26" s="311" t="e">
        <f t="shared" si="96"/>
        <v>#DIV/0!</v>
      </c>
      <c r="GW26" s="311" t="e">
        <f t="shared" si="96"/>
        <v>#DIV/0!</v>
      </c>
      <c r="GX26" s="311" t="e">
        <f t="shared" si="96"/>
        <v>#DIV/0!</v>
      </c>
      <c r="GY26" s="311" t="e">
        <f t="shared" si="96"/>
        <v>#DIV/0!</v>
      </c>
      <c r="GZ26" s="311" t="e">
        <f t="shared" si="96"/>
        <v>#DIV/0!</v>
      </c>
      <c r="HA26" s="311" t="e">
        <f t="shared" si="96"/>
        <v>#DIV/0!</v>
      </c>
      <c r="HB26" s="311" t="e">
        <f t="shared" si="96"/>
        <v>#DIV/0!</v>
      </c>
      <c r="HC26" s="311" t="e">
        <f t="shared" si="96"/>
        <v>#DIV/0!</v>
      </c>
      <c r="HD26" s="311"/>
      <c r="HE26" s="311" t="e">
        <f t="shared" si="96"/>
        <v>#DIV/0!</v>
      </c>
      <c r="HF26" s="311" t="e">
        <f t="shared" si="96"/>
        <v>#DIV/0!</v>
      </c>
      <c r="HG26" s="311" t="e">
        <f t="shared" si="96"/>
        <v>#DIV/0!</v>
      </c>
      <c r="HH26" s="311" t="e">
        <f t="shared" si="96"/>
        <v>#DIV/0!</v>
      </c>
      <c r="HI26" s="311" t="e">
        <f t="shared" si="96"/>
        <v>#DIV/0!</v>
      </c>
      <c r="HJ26" s="311" t="e">
        <f t="shared" si="96"/>
        <v>#DIV/0!</v>
      </c>
      <c r="HK26" s="311" t="e">
        <f t="shared" si="96"/>
        <v>#DIV/0!</v>
      </c>
      <c r="HL26" s="311" t="e">
        <f t="shared" si="96"/>
        <v>#DIV/0!</v>
      </c>
      <c r="HM26" s="311" t="e">
        <f t="shared" si="96"/>
        <v>#DIV/0!</v>
      </c>
      <c r="HN26" s="311" t="e">
        <f t="shared" si="96"/>
        <v>#DIV/0!</v>
      </c>
      <c r="HO26" s="311" t="e">
        <f t="shared" si="96"/>
        <v>#DIV/0!</v>
      </c>
      <c r="HP26" s="311" t="e">
        <f t="shared" si="96"/>
        <v>#DIV/0!</v>
      </c>
      <c r="HQ26" s="311" t="e">
        <f t="shared" si="96"/>
        <v>#DIV/0!</v>
      </c>
      <c r="HR26" s="311"/>
      <c r="HS26" s="311" t="e">
        <f t="shared" si="96"/>
        <v>#DIV/0!</v>
      </c>
      <c r="HT26" s="311" t="e">
        <f t="shared" si="96"/>
        <v>#DIV/0!</v>
      </c>
      <c r="HU26" s="311" t="e">
        <f t="shared" si="96"/>
        <v>#DIV/0!</v>
      </c>
      <c r="HV26" s="311" t="e">
        <f t="shared" si="96"/>
        <v>#DIV/0!</v>
      </c>
      <c r="HW26" s="311" t="e">
        <f t="shared" si="96"/>
        <v>#DIV/0!</v>
      </c>
      <c r="HX26" s="311" t="e">
        <f t="shared" si="96"/>
        <v>#DIV/0!</v>
      </c>
      <c r="HY26" s="311" t="e">
        <f t="shared" si="96"/>
        <v>#DIV/0!</v>
      </c>
      <c r="HZ26" s="311" t="e">
        <f t="shared" si="96"/>
        <v>#DIV/0!</v>
      </c>
      <c r="IA26" s="311" t="e">
        <f t="shared" si="96"/>
        <v>#DIV/0!</v>
      </c>
      <c r="IB26" s="311" t="e">
        <f t="shared" si="96"/>
        <v>#DIV/0!</v>
      </c>
      <c r="IC26" s="311" t="e">
        <f t="shared" si="96"/>
        <v>#DIV/0!</v>
      </c>
      <c r="ID26" s="311" t="e">
        <f t="shared" si="96"/>
        <v>#DIV/0!</v>
      </c>
      <c r="IE26" s="311" t="e">
        <f t="shared" si="96"/>
        <v>#DIV/0!</v>
      </c>
    </row>
    <row r="27" spans="1:13" ht="15.75" customHeight="1">
      <c r="A27" s="197"/>
      <c r="B27" s="306"/>
      <c r="J27" s="979" t="s">
        <v>7</v>
      </c>
      <c r="K27" s="979"/>
      <c r="L27" s="979"/>
      <c r="M27" s="979"/>
    </row>
    <row r="28" spans="1:13" ht="17.25" customHeight="1" hidden="1">
      <c r="A28" s="166"/>
      <c r="B28" s="166" t="s">
        <v>47</v>
      </c>
      <c r="C28" s="201"/>
      <c r="D28" s="201"/>
      <c r="E28" s="201"/>
      <c r="F28" s="202"/>
      <c r="G28" s="281"/>
      <c r="H28" s="281"/>
      <c r="J28" s="962"/>
      <c r="K28" s="962"/>
      <c r="L28" s="962"/>
      <c r="M28" s="962"/>
    </row>
    <row r="29" spans="1:13" s="281" customFormat="1" ht="21.75" customHeight="1" hidden="1">
      <c r="A29" s="160"/>
      <c r="B29" s="166" t="s">
        <v>48</v>
      </c>
      <c r="C29" s="166"/>
      <c r="D29" s="166"/>
      <c r="E29" s="166"/>
      <c r="F29" s="166"/>
      <c r="G29" s="166"/>
      <c r="H29" s="166"/>
      <c r="I29" s="975"/>
      <c r="J29" s="975"/>
      <c r="K29" s="975"/>
      <c r="L29" s="975"/>
      <c r="M29" s="975"/>
    </row>
    <row r="30" spans="1:10" s="281" customFormat="1" ht="21.75" customHeight="1">
      <c r="A30" s="160"/>
      <c r="B30" s="166"/>
      <c r="C30" s="297"/>
      <c r="D30" s="297"/>
      <c r="E30" s="297"/>
      <c r="F30" s="297"/>
      <c r="G30" s="297"/>
      <c r="H30" s="297"/>
      <c r="I30" s="160"/>
      <c r="J30" s="160"/>
    </row>
    <row r="31" spans="1:10" s="281" customFormat="1" ht="21.75" customHeight="1">
      <c r="A31" s="975"/>
      <c r="B31" s="975"/>
      <c r="I31" s="160"/>
      <c r="J31" s="160"/>
    </row>
    <row r="32" spans="1:10" s="281" customFormat="1" ht="21.75" customHeight="1">
      <c r="A32" s="975"/>
      <c r="B32" s="975"/>
      <c r="F32" s="281" t="s">
        <v>3</v>
      </c>
      <c r="I32" s="976"/>
      <c r="J32" s="976"/>
    </row>
    <row r="33" spans="1:10" s="281" customFormat="1" ht="21.75" customHeight="1">
      <c r="A33" s="300"/>
      <c r="B33" s="300"/>
      <c r="D33" s="281" t="s">
        <v>3</v>
      </c>
      <c r="I33" s="975"/>
      <c r="J33" s="975"/>
    </row>
    <row r="34" s="281" customFormat="1" ht="19.5" customHeight="1"/>
    <row r="35" spans="1:13" ht="24" customHeight="1">
      <c r="A35" s="975"/>
      <c r="B35" s="975"/>
      <c r="C35" s="281"/>
      <c r="D35" s="281"/>
      <c r="E35" s="281"/>
      <c r="F35" s="281"/>
      <c r="G35" s="281"/>
      <c r="H35" s="281"/>
      <c r="I35" s="975"/>
      <c r="J35" s="975"/>
      <c r="K35" s="281"/>
      <c r="L35" s="281"/>
      <c r="M35" s="281"/>
    </row>
    <row r="36" spans="1:13" ht="17.25" customHeight="1">
      <c r="A36" s="974"/>
      <c r="B36" s="974"/>
      <c r="C36" s="281"/>
      <c r="D36" s="281"/>
      <c r="E36" s="281"/>
      <c r="F36" s="281"/>
      <c r="G36" s="281"/>
      <c r="H36" s="281"/>
      <c r="I36" s="974"/>
      <c r="J36" s="974"/>
      <c r="K36" s="281"/>
      <c r="L36" s="281"/>
      <c r="M36" s="281"/>
    </row>
    <row r="37" spans="1:13" ht="17.25" customHeight="1">
      <c r="A37" s="974"/>
      <c r="B37" s="974"/>
      <c r="C37" s="281"/>
      <c r="D37" s="281"/>
      <c r="E37" s="281"/>
      <c r="F37" s="281"/>
      <c r="G37" s="281"/>
      <c r="H37" s="281"/>
      <c r="I37" s="974"/>
      <c r="J37" s="974"/>
      <c r="K37" s="281"/>
      <c r="L37" s="281"/>
      <c r="M37" s="281"/>
    </row>
    <row r="38" spans="1:13" ht="17.25" customHeight="1">
      <c r="A38" s="974"/>
      <c r="B38" s="974"/>
      <c r="C38" s="281"/>
      <c r="D38" s="281"/>
      <c r="E38" s="281"/>
      <c r="F38" s="281"/>
      <c r="G38" s="281"/>
      <c r="H38" s="281"/>
      <c r="I38" s="974"/>
      <c r="J38" s="974"/>
      <c r="K38" s="281"/>
      <c r="L38" s="281"/>
      <c r="M38" s="281"/>
    </row>
    <row r="39" spans="1:13" ht="17.25" customHeight="1">
      <c r="A39" s="974"/>
      <c r="B39" s="974"/>
      <c r="C39" s="281"/>
      <c r="D39" s="281"/>
      <c r="E39" s="281"/>
      <c r="F39" s="281"/>
      <c r="G39" s="281"/>
      <c r="H39" s="281"/>
      <c r="I39" s="974"/>
      <c r="J39" s="974"/>
      <c r="K39" s="281"/>
      <c r="L39" s="281"/>
      <c r="M39" s="281"/>
    </row>
    <row r="40" spans="1:13" ht="15.75">
      <c r="A40" s="281"/>
      <c r="B40" s="281"/>
      <c r="C40" s="281"/>
      <c r="D40" s="281"/>
      <c r="E40" s="281"/>
      <c r="F40" s="281"/>
      <c r="G40" s="281"/>
      <c r="H40" s="281"/>
      <c r="I40" s="974"/>
      <c r="J40" s="974"/>
      <c r="K40" s="281"/>
      <c r="L40" s="281"/>
      <c r="M40" s="281"/>
    </row>
    <row r="41" spans="1:13" ht="15.75">
      <c r="A41" s="281"/>
      <c r="B41" s="281"/>
      <c r="C41" s="281"/>
      <c r="D41" s="281"/>
      <c r="E41" s="281"/>
      <c r="F41" s="281"/>
      <c r="G41" s="281"/>
      <c r="H41" s="281"/>
      <c r="I41" s="308"/>
      <c r="J41" s="308"/>
      <c r="K41" s="281"/>
      <c r="L41" s="281"/>
      <c r="M41" s="281"/>
    </row>
    <row r="42" spans="1:13" ht="15.75">
      <c r="A42" s="281"/>
      <c r="B42" s="975"/>
      <c r="C42" s="975"/>
      <c r="D42" s="975"/>
      <c r="E42" s="975"/>
      <c r="F42" s="975"/>
      <c r="G42" s="307"/>
      <c r="H42" s="307"/>
      <c r="I42" s="281"/>
      <c r="J42" s="281"/>
      <c r="K42" s="281"/>
      <c r="L42" s="281"/>
      <c r="M42" s="281"/>
    </row>
    <row r="43" spans="1:13" ht="15.75">
      <c r="A43" s="281"/>
      <c r="B43" s="974"/>
      <c r="C43" s="974"/>
      <c r="D43" s="974"/>
      <c r="E43" s="974"/>
      <c r="F43" s="974"/>
      <c r="G43" s="308"/>
      <c r="H43" s="308"/>
      <c r="I43" s="281"/>
      <c r="J43" s="281"/>
      <c r="K43" s="155"/>
      <c r="L43" s="155"/>
      <c r="M43" s="155"/>
    </row>
    <row r="44" spans="1:13" ht="15.75">
      <c r="A44" s="281"/>
      <c r="B44" s="974"/>
      <c r="C44" s="974"/>
      <c r="D44" s="974"/>
      <c r="E44" s="974"/>
      <c r="F44" s="974"/>
      <c r="G44" s="308"/>
      <c r="H44" s="308"/>
      <c r="I44" s="281"/>
      <c r="J44" s="281"/>
      <c r="K44" s="281"/>
      <c r="L44" s="281"/>
      <c r="M44" s="281"/>
    </row>
    <row r="45" spans="1:13" ht="15.75">
      <c r="A45" s="281"/>
      <c r="B45" s="974"/>
      <c r="C45" s="974"/>
      <c r="D45" s="974"/>
      <c r="E45" s="974"/>
      <c r="F45" s="974"/>
      <c r="G45" s="308"/>
      <c r="H45" s="308"/>
      <c r="I45" s="281"/>
      <c r="J45" s="281"/>
      <c r="K45" s="281"/>
      <c r="L45" s="281"/>
      <c r="M45" s="281"/>
    </row>
    <row r="46" spans="1:13" ht="15.75">
      <c r="A46" s="281"/>
      <c r="B46" s="974"/>
      <c r="C46" s="974"/>
      <c r="D46" s="974"/>
      <c r="E46" s="974"/>
      <c r="F46" s="974"/>
      <c r="G46" s="308"/>
      <c r="H46" s="308"/>
      <c r="I46" s="281"/>
      <c r="J46" s="281"/>
      <c r="K46" s="281"/>
      <c r="L46" s="281"/>
      <c r="M46" s="281"/>
    </row>
    <row r="47" spans="1:13" ht="15.75">
      <c r="A47" s="281"/>
      <c r="B47" s="281"/>
      <c r="C47" s="281"/>
      <c r="D47" s="281"/>
      <c r="E47" s="281"/>
      <c r="F47" s="281"/>
      <c r="G47" s="281"/>
      <c r="H47" s="281"/>
      <c r="I47" s="281"/>
      <c r="J47" s="281"/>
      <c r="K47" s="281"/>
      <c r="L47" s="281"/>
      <c r="M47" s="281"/>
    </row>
    <row r="48" spans="1:13" ht="15.75">
      <c r="A48" s="281"/>
      <c r="B48" s="281"/>
      <c r="C48" s="281"/>
      <c r="D48" s="281"/>
      <c r="E48" s="281"/>
      <c r="F48" s="281"/>
      <c r="G48" s="281"/>
      <c r="H48" s="281"/>
      <c r="I48" s="281"/>
      <c r="J48" s="281"/>
      <c r="K48" s="281"/>
      <c r="L48" s="281"/>
      <c r="M48" s="281"/>
    </row>
    <row r="49" spans="1:13" ht="15.75">
      <c r="A49" s="281"/>
      <c r="B49" s="281"/>
      <c r="C49" s="281"/>
      <c r="D49" s="281"/>
      <c r="E49" s="281"/>
      <c r="F49" s="281"/>
      <c r="G49" s="281"/>
      <c r="H49" s="281"/>
      <c r="I49" s="281"/>
      <c r="J49" s="281"/>
      <c r="K49" s="281"/>
      <c r="L49" s="281"/>
      <c r="M49" s="281"/>
    </row>
    <row r="50" spans="1:13" ht="15.75">
      <c r="A50" s="281"/>
      <c r="B50" s="281"/>
      <c r="C50" s="281"/>
      <c r="D50" s="281"/>
      <c r="E50" s="281"/>
      <c r="F50" s="281"/>
      <c r="G50" s="281"/>
      <c r="H50" s="281"/>
      <c r="I50" s="281"/>
      <c r="J50" s="281"/>
      <c r="K50" s="281"/>
      <c r="L50" s="281"/>
      <c r="M50" s="281"/>
    </row>
    <row r="51" spans="1:13" ht="15.75">
      <c r="A51" s="281"/>
      <c r="B51" s="281"/>
      <c r="C51" s="281"/>
      <c r="D51" s="281"/>
      <c r="E51" s="281"/>
      <c r="F51" s="281"/>
      <c r="G51" s="281"/>
      <c r="H51" s="281"/>
      <c r="I51" s="281"/>
      <c r="J51" s="281"/>
      <c r="K51" s="281"/>
      <c r="L51" s="281"/>
      <c r="M51" s="281"/>
    </row>
    <row r="52" spans="1:13" ht="15.75">
      <c r="A52" s="281"/>
      <c r="B52" s="281"/>
      <c r="C52" s="281"/>
      <c r="D52" s="281"/>
      <c r="E52" s="281"/>
      <c r="F52" s="281"/>
      <c r="G52" s="281"/>
      <c r="H52" s="281"/>
      <c r="I52" s="281"/>
      <c r="J52" s="281"/>
      <c r="K52" s="281"/>
      <c r="L52" s="281"/>
      <c r="M52" s="281"/>
    </row>
    <row r="53" spans="1:13" ht="15.75">
      <c r="A53" s="281"/>
      <c r="B53" s="281"/>
      <c r="C53" s="281"/>
      <c r="D53" s="281"/>
      <c r="E53" s="281"/>
      <c r="F53" s="281"/>
      <c r="G53" s="281"/>
      <c r="H53" s="281"/>
      <c r="I53" s="281"/>
      <c r="J53" s="281"/>
      <c r="K53" s="281"/>
      <c r="L53" s="281"/>
      <c r="M53" s="281"/>
    </row>
    <row r="54" spans="1:13" ht="15.75">
      <c r="A54" s="281"/>
      <c r="B54" s="281"/>
      <c r="C54" s="281"/>
      <c r="D54" s="281"/>
      <c r="E54" s="281"/>
      <c r="F54" s="281"/>
      <c r="G54" s="281"/>
      <c r="H54" s="281"/>
      <c r="I54" s="281"/>
      <c r="J54" s="281"/>
      <c r="K54" s="281"/>
      <c r="L54" s="281"/>
      <c r="M54" s="281"/>
    </row>
    <row r="55" spans="1:13" ht="15.75">
      <c r="A55" s="281"/>
      <c r="B55" s="281"/>
      <c r="C55" s="281"/>
      <c r="D55" s="281"/>
      <c r="E55" s="281"/>
      <c r="F55" s="281"/>
      <c r="G55" s="281"/>
      <c r="H55" s="281"/>
      <c r="I55" s="281"/>
      <c r="J55" s="281"/>
      <c r="K55" s="281"/>
      <c r="L55" s="281"/>
      <c r="M55" s="281"/>
    </row>
    <row r="56" spans="1:13" ht="15.75">
      <c r="A56" s="281"/>
      <c r="B56" s="281"/>
      <c r="C56" s="281"/>
      <c r="D56" s="281"/>
      <c r="E56" s="281"/>
      <c r="F56" s="281"/>
      <c r="G56" s="281"/>
      <c r="H56" s="281"/>
      <c r="I56" s="281"/>
      <c r="J56" s="281"/>
      <c r="K56" s="281"/>
      <c r="L56" s="281"/>
      <c r="M56" s="281"/>
    </row>
    <row r="57" spans="1:13" ht="15.75">
      <c r="A57" s="281"/>
      <c r="B57" s="281"/>
      <c r="C57" s="281"/>
      <c r="D57" s="281"/>
      <c r="E57" s="281"/>
      <c r="F57" s="281"/>
      <c r="G57" s="281"/>
      <c r="H57" s="281"/>
      <c r="I57" s="281"/>
      <c r="J57" s="281"/>
      <c r="K57" s="281"/>
      <c r="L57" s="281"/>
      <c r="M57" s="281"/>
    </row>
    <row r="58" spans="1:13" ht="15.75">
      <c r="A58" s="281"/>
      <c r="B58" s="281"/>
      <c r="C58" s="281"/>
      <c r="D58" s="281"/>
      <c r="E58" s="281"/>
      <c r="F58" s="281"/>
      <c r="G58" s="281"/>
      <c r="H58" s="281"/>
      <c r="I58" s="281"/>
      <c r="J58" s="281"/>
      <c r="K58" s="281"/>
      <c r="L58" s="281"/>
      <c r="M58" s="281"/>
    </row>
    <row r="59" spans="1:13" ht="15.75">
      <c r="A59" s="281"/>
      <c r="B59" s="281"/>
      <c r="C59" s="281"/>
      <c r="D59" s="281"/>
      <c r="E59" s="281"/>
      <c r="F59" s="281"/>
      <c r="G59" s="281"/>
      <c r="H59" s="281"/>
      <c r="I59" s="281"/>
      <c r="J59" s="281"/>
      <c r="K59" s="281"/>
      <c r="L59" s="281"/>
      <c r="M59" s="281"/>
    </row>
    <row r="60" spans="1:13" ht="15.75">
      <c r="A60" s="281"/>
      <c r="B60" s="281"/>
      <c r="C60" s="281"/>
      <c r="D60" s="281"/>
      <c r="E60" s="281"/>
      <c r="F60" s="281"/>
      <c r="G60" s="281"/>
      <c r="H60" s="281"/>
      <c r="I60" s="281"/>
      <c r="J60" s="281"/>
      <c r="K60" s="281"/>
      <c r="L60" s="281"/>
      <c r="M60" s="281"/>
    </row>
    <row r="61" spans="1:13" ht="15.75">
      <c r="A61" s="281"/>
      <c r="B61" s="281"/>
      <c r="C61" s="281"/>
      <c r="D61" s="281"/>
      <c r="E61" s="281"/>
      <c r="F61" s="281"/>
      <c r="G61" s="281"/>
      <c r="H61" s="281"/>
      <c r="I61" s="281"/>
      <c r="J61" s="281"/>
      <c r="K61" s="281"/>
      <c r="L61" s="281"/>
      <c r="M61" s="281"/>
    </row>
    <row r="62" spans="1:13" ht="15.75">
      <c r="A62" s="281"/>
      <c r="B62" s="281"/>
      <c r="C62" s="281"/>
      <c r="D62" s="281"/>
      <c r="E62" s="281"/>
      <c r="F62" s="281"/>
      <c r="G62" s="281"/>
      <c r="H62" s="281"/>
      <c r="I62" s="281"/>
      <c r="J62" s="281"/>
      <c r="K62" s="281"/>
      <c r="L62" s="281"/>
      <c r="M62" s="281"/>
    </row>
    <row r="63" spans="1:13" ht="15.75">
      <c r="A63" s="281"/>
      <c r="B63" s="281"/>
      <c r="C63" s="281"/>
      <c r="D63" s="281"/>
      <c r="E63" s="281"/>
      <c r="F63" s="281"/>
      <c r="G63" s="281"/>
      <c r="H63" s="281"/>
      <c r="I63" s="281"/>
      <c r="J63" s="281"/>
      <c r="K63" s="281"/>
      <c r="L63" s="281"/>
      <c r="M63" s="281"/>
    </row>
    <row r="64" spans="1:13" ht="15.75">
      <c r="A64" s="281"/>
      <c r="B64" s="281"/>
      <c r="C64" s="281"/>
      <c r="D64" s="281"/>
      <c r="E64" s="281"/>
      <c r="F64" s="281"/>
      <c r="G64" s="281"/>
      <c r="H64" s="281"/>
      <c r="I64" s="281"/>
      <c r="J64" s="281"/>
      <c r="K64" s="281"/>
      <c r="L64" s="281"/>
      <c r="M64" s="281"/>
    </row>
  </sheetData>
  <sheetProtection/>
  <mergeCells count="269">
    <mergeCell ref="HP7:HP9"/>
    <mergeCell ref="HQ7:HQ9"/>
    <mergeCell ref="HS6:HS9"/>
    <mergeCell ref="HT6:IE6"/>
    <mergeCell ref="HT7:HT9"/>
    <mergeCell ref="ID7:ID9"/>
    <mergeCell ref="IE7:IE9"/>
    <mergeCell ref="HU8:HU9"/>
    <mergeCell ref="HV8:HW8"/>
    <mergeCell ref="HU7:HW7"/>
    <mergeCell ref="HZ7:HZ9"/>
    <mergeCell ref="IA7:IA9"/>
    <mergeCell ref="IB7:IB9"/>
    <mergeCell ref="IC7:IC9"/>
    <mergeCell ref="HX7:HX9"/>
    <mergeCell ref="HY7:HY9"/>
    <mergeCell ref="GS8:GS9"/>
    <mergeCell ref="GT8:GU8"/>
    <mergeCell ref="HG8:HG9"/>
    <mergeCell ref="HH8:HI8"/>
    <mergeCell ref="HE6:HE9"/>
    <mergeCell ref="HF6:HQ6"/>
    <mergeCell ref="HF7:HF9"/>
    <mergeCell ref="HG7:HI7"/>
    <mergeCell ref="HJ7:HJ9"/>
    <mergeCell ref="HK7:HK9"/>
    <mergeCell ref="HN7:HN9"/>
    <mergeCell ref="HO7:HO9"/>
    <mergeCell ref="HB7:HB9"/>
    <mergeCell ref="HC7:HC9"/>
    <mergeCell ref="HL7:HL9"/>
    <mergeCell ref="HM7:HM9"/>
    <mergeCell ref="GQ6:GQ9"/>
    <mergeCell ref="GR6:HC6"/>
    <mergeCell ref="GR7:GR9"/>
    <mergeCell ref="GS7:GU7"/>
    <mergeCell ref="GV7:GV9"/>
    <mergeCell ref="GW7:GW9"/>
    <mergeCell ref="GX7:GX9"/>
    <mergeCell ref="GY7:GY9"/>
    <mergeCell ref="GZ7:GZ9"/>
    <mergeCell ref="HA7:HA9"/>
    <mergeCell ref="GN7:GN9"/>
    <mergeCell ref="GO7:GO9"/>
    <mergeCell ref="GE8:GE9"/>
    <mergeCell ref="GF8:GG8"/>
    <mergeCell ref="GC6:GC9"/>
    <mergeCell ref="GD6:GO6"/>
    <mergeCell ref="GD7:GD9"/>
    <mergeCell ref="GE7:GG7"/>
    <mergeCell ref="GH7:GH9"/>
    <mergeCell ref="GI7:GI9"/>
    <mergeCell ref="GJ7:GJ9"/>
    <mergeCell ref="GK7:GK9"/>
    <mergeCell ref="GL7:GL9"/>
    <mergeCell ref="GM7:GM9"/>
    <mergeCell ref="FZ7:FZ9"/>
    <mergeCell ref="GA7:GA9"/>
    <mergeCell ref="FC8:FC9"/>
    <mergeCell ref="FD8:FE8"/>
    <mergeCell ref="FQ8:FQ9"/>
    <mergeCell ref="FR8:FS8"/>
    <mergeCell ref="FO6:FO9"/>
    <mergeCell ref="FP6:GA6"/>
    <mergeCell ref="FP7:FP9"/>
    <mergeCell ref="FQ7:FS7"/>
    <mergeCell ref="FT7:FT9"/>
    <mergeCell ref="FU7:FU9"/>
    <mergeCell ref="FX7:FX9"/>
    <mergeCell ref="FY7:FY9"/>
    <mergeCell ref="FL7:FL9"/>
    <mergeCell ref="FM7:FM9"/>
    <mergeCell ref="FV7:FV9"/>
    <mergeCell ref="FW7:FW9"/>
    <mergeCell ref="FA6:FA9"/>
    <mergeCell ref="FB6:FM6"/>
    <mergeCell ref="FB7:FB9"/>
    <mergeCell ref="FC7:FE7"/>
    <mergeCell ref="FF7:FF9"/>
    <mergeCell ref="FG7:FG9"/>
    <mergeCell ref="FH7:FH9"/>
    <mergeCell ref="FI7:FI9"/>
    <mergeCell ref="FJ7:FJ9"/>
    <mergeCell ref="FK7:FK9"/>
    <mergeCell ref="EX7:EX9"/>
    <mergeCell ref="EY7:EY9"/>
    <mergeCell ref="EO8:EO9"/>
    <mergeCell ref="EP8:EQ8"/>
    <mergeCell ref="EM6:EM9"/>
    <mergeCell ref="EN6:EY6"/>
    <mergeCell ref="EN7:EN9"/>
    <mergeCell ref="EO7:EQ7"/>
    <mergeCell ref="ER7:ER9"/>
    <mergeCell ref="ES7:ES9"/>
    <mergeCell ref="ET7:ET9"/>
    <mergeCell ref="EU7:EU9"/>
    <mergeCell ref="EV7:EV9"/>
    <mergeCell ref="EW7:EW9"/>
    <mergeCell ref="EJ7:EJ9"/>
    <mergeCell ref="EK7:EK9"/>
    <mergeCell ref="DM8:DM9"/>
    <mergeCell ref="DN8:DO8"/>
    <mergeCell ref="EA8:EA9"/>
    <mergeCell ref="EB8:EC8"/>
    <mergeCell ref="DY6:DY9"/>
    <mergeCell ref="DZ6:EK6"/>
    <mergeCell ref="DZ7:DZ9"/>
    <mergeCell ref="EA7:EC7"/>
    <mergeCell ref="ED7:ED9"/>
    <mergeCell ref="EE7:EE9"/>
    <mergeCell ref="EH7:EH9"/>
    <mergeCell ref="EI7:EI9"/>
    <mergeCell ref="DV7:DV9"/>
    <mergeCell ref="DW7:DW9"/>
    <mergeCell ref="EF7:EF9"/>
    <mergeCell ref="EG7:EG9"/>
    <mergeCell ref="DK6:DK9"/>
    <mergeCell ref="DL6:DW6"/>
    <mergeCell ref="DL7:DL9"/>
    <mergeCell ref="DM7:DO7"/>
    <mergeCell ref="DP7:DP9"/>
    <mergeCell ref="DQ7:DQ9"/>
    <mergeCell ref="DR7:DR9"/>
    <mergeCell ref="DS7:DS9"/>
    <mergeCell ref="DT7:DT9"/>
    <mergeCell ref="DU7:DU9"/>
    <mergeCell ref="DH7:DH9"/>
    <mergeCell ref="DI7:DI9"/>
    <mergeCell ref="CY8:CY9"/>
    <mergeCell ref="CZ8:DA8"/>
    <mergeCell ref="CW6:CW9"/>
    <mergeCell ref="CX6:DI6"/>
    <mergeCell ref="CX7:CX9"/>
    <mergeCell ref="CY7:DA7"/>
    <mergeCell ref="DB7:DB9"/>
    <mergeCell ref="DC7:DC9"/>
    <mergeCell ref="DD7:DD9"/>
    <mergeCell ref="DE7:DE9"/>
    <mergeCell ref="DF7:DF9"/>
    <mergeCell ref="DG7:DG9"/>
    <mergeCell ref="CT7:CT9"/>
    <mergeCell ref="CU7:CU9"/>
    <mergeCell ref="BW8:BW9"/>
    <mergeCell ref="BX8:BY8"/>
    <mergeCell ref="CK8:CK9"/>
    <mergeCell ref="CL8:CM8"/>
    <mergeCell ref="CI6:CI9"/>
    <mergeCell ref="CJ6:CU6"/>
    <mergeCell ref="CJ7:CJ9"/>
    <mergeCell ref="CK7:CM7"/>
    <mergeCell ref="CN7:CN9"/>
    <mergeCell ref="CO7:CO9"/>
    <mergeCell ref="CR7:CR9"/>
    <mergeCell ref="CS7:CS9"/>
    <mergeCell ref="CF7:CF9"/>
    <mergeCell ref="CG7:CG9"/>
    <mergeCell ref="CP7:CP9"/>
    <mergeCell ref="CQ7:CQ9"/>
    <mergeCell ref="BU6:BU9"/>
    <mergeCell ref="BV6:CG6"/>
    <mergeCell ref="BV7:BV9"/>
    <mergeCell ref="BW7:BY7"/>
    <mergeCell ref="BZ7:BZ9"/>
    <mergeCell ref="CA7:CA9"/>
    <mergeCell ref="CB7:CB9"/>
    <mergeCell ref="CC7:CC9"/>
    <mergeCell ref="CD7:CD9"/>
    <mergeCell ref="CE7:CE9"/>
    <mergeCell ref="BR7:BR9"/>
    <mergeCell ref="BS7:BS9"/>
    <mergeCell ref="BI8:BI9"/>
    <mergeCell ref="BJ8:BK8"/>
    <mergeCell ref="BG6:BG9"/>
    <mergeCell ref="BH6:BS6"/>
    <mergeCell ref="BH7:BH9"/>
    <mergeCell ref="BI7:BK7"/>
    <mergeCell ref="BL7:BL9"/>
    <mergeCell ref="BM7:BM9"/>
    <mergeCell ref="BN7:BN9"/>
    <mergeCell ref="BO7:BO9"/>
    <mergeCell ref="BP7:BP9"/>
    <mergeCell ref="BQ7:BQ9"/>
    <mergeCell ref="BD7:BD9"/>
    <mergeCell ref="BE7:BE9"/>
    <mergeCell ref="AG8:AG9"/>
    <mergeCell ref="AH8:AI8"/>
    <mergeCell ref="AU8:AU9"/>
    <mergeCell ref="AV8:AW8"/>
    <mergeCell ref="AS6:AS9"/>
    <mergeCell ref="AT6:BE6"/>
    <mergeCell ref="AT7:AT9"/>
    <mergeCell ref="AU7:AW7"/>
    <mergeCell ref="AX7:AX9"/>
    <mergeCell ref="AY7:AY9"/>
    <mergeCell ref="BB7:BB9"/>
    <mergeCell ref="BC7:BC9"/>
    <mergeCell ref="AP7:AP9"/>
    <mergeCell ref="AQ7:AQ9"/>
    <mergeCell ref="AZ7:AZ9"/>
    <mergeCell ref="BA7:BA9"/>
    <mergeCell ref="AE6:AE9"/>
    <mergeCell ref="AF6:AQ6"/>
    <mergeCell ref="AF7:AF9"/>
    <mergeCell ref="AG7:AI7"/>
    <mergeCell ref="AJ7:AJ9"/>
    <mergeCell ref="AK7:AK9"/>
    <mergeCell ref="AL7:AL9"/>
    <mergeCell ref="AM7:AM9"/>
    <mergeCell ref="AN7:AN9"/>
    <mergeCell ref="AO7:AO9"/>
    <mergeCell ref="AB7:AB9"/>
    <mergeCell ref="AC7:AC9"/>
    <mergeCell ref="S8:S9"/>
    <mergeCell ref="T8:U8"/>
    <mergeCell ref="S7:U7"/>
    <mergeCell ref="V7:V9"/>
    <mergeCell ref="W7:W9"/>
    <mergeCell ref="Z7:Z9"/>
    <mergeCell ref="AA7:AA9"/>
    <mergeCell ref="Q6:Q9"/>
    <mergeCell ref="R6:AC6"/>
    <mergeCell ref="R7:R9"/>
    <mergeCell ref="D3:K3"/>
    <mergeCell ref="M7:M9"/>
    <mergeCell ref="X7:X9"/>
    <mergeCell ref="Y7:Y9"/>
    <mergeCell ref="K7:K9"/>
    <mergeCell ref="F8:G8"/>
    <mergeCell ref="E7:G7"/>
    <mergeCell ref="A10:B10"/>
    <mergeCell ref="O7:O9"/>
    <mergeCell ref="L7:L9"/>
    <mergeCell ref="J27:M27"/>
    <mergeCell ref="A1:B1"/>
    <mergeCell ref="D1:K1"/>
    <mergeCell ref="D2:K2"/>
    <mergeCell ref="M2:O2"/>
    <mergeCell ref="H7:H9"/>
    <mergeCell ref="J7:J9"/>
    <mergeCell ref="J28:M28"/>
    <mergeCell ref="I29:J29"/>
    <mergeCell ref="K29:M29"/>
    <mergeCell ref="A6:B9"/>
    <mergeCell ref="C6:C9"/>
    <mergeCell ref="D6:O6"/>
    <mergeCell ref="N7:N9"/>
    <mergeCell ref="D7:D9"/>
    <mergeCell ref="I7:I9"/>
    <mergeCell ref="E8:E9"/>
    <mergeCell ref="A38:B38"/>
    <mergeCell ref="I38:J38"/>
    <mergeCell ref="A31:B31"/>
    <mergeCell ref="A32:B32"/>
    <mergeCell ref="I32:J32"/>
    <mergeCell ref="I33:J33"/>
    <mergeCell ref="A35:B35"/>
    <mergeCell ref="I35:J35"/>
    <mergeCell ref="A36:B36"/>
    <mergeCell ref="I36:J36"/>
    <mergeCell ref="A37:B37"/>
    <mergeCell ref="I37:J37"/>
    <mergeCell ref="B45:F45"/>
    <mergeCell ref="B46:F46"/>
    <mergeCell ref="A39:B39"/>
    <mergeCell ref="I39:J39"/>
    <mergeCell ref="I40:J40"/>
    <mergeCell ref="B42:F42"/>
    <mergeCell ref="B43:F43"/>
    <mergeCell ref="B44:F44"/>
  </mergeCells>
  <printOptions/>
  <pageMargins left="0.25" right="0.16" top="0.25" bottom="0"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51"/>
  </sheetPr>
  <dimension ref="A1:AT40"/>
  <sheetViews>
    <sheetView zoomScale="90" zoomScaleNormal="90" zoomScalePageLayoutView="0" workbookViewId="0" topLeftCell="A1">
      <pane xSplit="2" ySplit="2" topLeftCell="C15" activePane="bottomRight" state="frozen"/>
      <selection pane="topLeft" activeCell="A1" sqref="A1"/>
      <selection pane="topRight" activeCell="C1" sqref="C1"/>
      <selection pane="bottomLeft" activeCell="A3" sqref="A3"/>
      <selection pane="bottomRight" activeCell="Z25" sqref="Z25"/>
    </sheetView>
  </sheetViews>
  <sheetFormatPr defaultColWidth="9.00390625" defaultRowHeight="15.75"/>
  <cols>
    <col min="1" max="1" width="4.25390625" style="97" customWidth="1"/>
    <col min="2" max="2" width="65.75390625" style="97" customWidth="1"/>
    <col min="3" max="3" width="71.00390625" style="102" customWidth="1"/>
    <col min="4" max="36" width="16.125" style="102" customWidth="1"/>
    <col min="37" max="46" width="9.00390625" style="102" customWidth="1"/>
    <col min="47" max="16384" width="9.00390625" style="97" customWidth="1"/>
  </cols>
  <sheetData>
    <row r="1" spans="1:46" s="139" customFormat="1" ht="36" customHeight="1">
      <c r="A1" s="971" t="s">
        <v>162</v>
      </c>
      <c r="B1" s="956"/>
      <c r="C1" s="956"/>
      <c r="D1" s="269"/>
      <c r="E1" s="274" t="s">
        <v>329</v>
      </c>
      <c r="F1" s="269"/>
      <c r="G1" s="274" t="s">
        <v>340</v>
      </c>
      <c r="H1" s="269"/>
      <c r="I1" s="274" t="s">
        <v>341</v>
      </c>
      <c r="J1" s="269"/>
      <c r="K1" s="274" t="s">
        <v>342</v>
      </c>
      <c r="L1" s="269"/>
      <c r="M1" s="274" t="s">
        <v>351</v>
      </c>
      <c r="N1" s="269"/>
      <c r="O1" s="274" t="s">
        <v>353</v>
      </c>
      <c r="P1" s="269"/>
      <c r="Q1" s="274" t="s">
        <v>343</v>
      </c>
      <c r="R1" s="269"/>
      <c r="S1" s="274" t="s">
        <v>344</v>
      </c>
      <c r="T1" s="269"/>
      <c r="U1" s="274" t="s">
        <v>355</v>
      </c>
      <c r="V1" s="269"/>
      <c r="W1" s="274" t="s">
        <v>357</v>
      </c>
      <c r="X1" s="269"/>
      <c r="Y1" s="274" t="s">
        <v>359</v>
      </c>
      <c r="Z1" s="269"/>
      <c r="AA1" s="274" t="s">
        <v>362</v>
      </c>
      <c r="AB1" s="269"/>
      <c r="AC1" s="274" t="s">
        <v>364</v>
      </c>
      <c r="AD1" s="269"/>
      <c r="AE1" s="274" t="s">
        <v>315</v>
      </c>
      <c r="AF1" s="269"/>
      <c r="AG1" s="274" t="s">
        <v>313</v>
      </c>
      <c r="AH1" s="269"/>
      <c r="AI1" s="274" t="s">
        <v>314</v>
      </c>
      <c r="AJ1" s="269"/>
      <c r="AK1" s="269"/>
      <c r="AL1" s="269"/>
      <c r="AM1" s="269"/>
      <c r="AN1" s="269"/>
      <c r="AO1" s="269"/>
      <c r="AP1" s="269"/>
      <c r="AQ1" s="269"/>
      <c r="AR1" s="269"/>
      <c r="AS1" s="269"/>
      <c r="AT1" s="269"/>
    </row>
    <row r="2" spans="1:35" ht="28.5" customHeight="1">
      <c r="A2" s="972" t="s">
        <v>58</v>
      </c>
      <c r="B2" s="973"/>
      <c r="C2" s="340" t="s">
        <v>318</v>
      </c>
      <c r="E2" s="340" t="s">
        <v>258</v>
      </c>
      <c r="G2" s="340" t="s">
        <v>258</v>
      </c>
      <c r="I2" s="340" t="s">
        <v>258</v>
      </c>
      <c r="K2" s="340" t="s">
        <v>258</v>
      </c>
      <c r="M2" s="340" t="s">
        <v>258</v>
      </c>
      <c r="O2" s="340" t="s">
        <v>258</v>
      </c>
      <c r="Q2" s="340" t="s">
        <v>258</v>
      </c>
      <c r="S2" s="340" t="s">
        <v>258</v>
      </c>
      <c r="U2" s="340" t="s">
        <v>258</v>
      </c>
      <c r="W2" s="340" t="s">
        <v>258</v>
      </c>
      <c r="Y2" s="340" t="s">
        <v>258</v>
      </c>
      <c r="AA2" s="340" t="s">
        <v>258</v>
      </c>
      <c r="AC2" s="340" t="s">
        <v>258</v>
      </c>
      <c r="AE2" s="340" t="s">
        <v>258</v>
      </c>
      <c r="AG2" s="340" t="s">
        <v>258</v>
      </c>
      <c r="AI2" s="340" t="s">
        <v>258</v>
      </c>
    </row>
    <row r="3" spans="1:46" s="342" customFormat="1" ht="11.25" customHeight="1">
      <c r="A3" s="982" t="s">
        <v>5</v>
      </c>
      <c r="B3" s="983"/>
      <c r="C3" s="341">
        <v>1</v>
      </c>
      <c r="D3" s="344"/>
      <c r="E3" s="341">
        <v>1</v>
      </c>
      <c r="F3" s="344"/>
      <c r="G3" s="341">
        <v>1</v>
      </c>
      <c r="H3" s="344"/>
      <c r="I3" s="341">
        <v>1</v>
      </c>
      <c r="J3" s="344"/>
      <c r="K3" s="341">
        <v>1</v>
      </c>
      <c r="L3" s="344"/>
      <c r="M3" s="341">
        <v>1</v>
      </c>
      <c r="N3" s="344"/>
      <c r="O3" s="341">
        <v>1</v>
      </c>
      <c r="P3" s="344"/>
      <c r="Q3" s="341">
        <v>1</v>
      </c>
      <c r="R3" s="344"/>
      <c r="S3" s="341">
        <v>1</v>
      </c>
      <c r="T3" s="344"/>
      <c r="U3" s="341">
        <v>1</v>
      </c>
      <c r="V3" s="344"/>
      <c r="W3" s="341">
        <v>1</v>
      </c>
      <c r="X3" s="344"/>
      <c r="Y3" s="341">
        <v>1</v>
      </c>
      <c r="Z3" s="344"/>
      <c r="AA3" s="341">
        <v>1</v>
      </c>
      <c r="AB3" s="344"/>
      <c r="AC3" s="341">
        <v>1</v>
      </c>
      <c r="AD3" s="344"/>
      <c r="AE3" s="341">
        <v>1</v>
      </c>
      <c r="AF3" s="344"/>
      <c r="AG3" s="341">
        <v>1</v>
      </c>
      <c r="AH3" s="344"/>
      <c r="AI3" s="341">
        <v>1</v>
      </c>
      <c r="AJ3" s="344"/>
      <c r="AK3" s="344"/>
      <c r="AL3" s="344"/>
      <c r="AM3" s="344"/>
      <c r="AN3" s="344"/>
      <c r="AO3" s="344"/>
      <c r="AP3" s="344"/>
      <c r="AQ3" s="344"/>
      <c r="AR3" s="344"/>
      <c r="AS3" s="344"/>
      <c r="AT3" s="344"/>
    </row>
    <row r="4" spans="1:46" s="289" customFormat="1" ht="15" customHeight="1">
      <c r="A4" s="267" t="s">
        <v>36</v>
      </c>
      <c r="B4" s="288" t="s">
        <v>275</v>
      </c>
      <c r="C4" s="267">
        <f>SUM(C5:C13)</f>
        <v>12</v>
      </c>
      <c r="D4" s="272">
        <f>'VIỆC-MẪU 2.THA-TĐ'!C21</f>
        <v>12</v>
      </c>
      <c r="E4" s="267">
        <f>SUM(E5:E13)</f>
        <v>5</v>
      </c>
      <c r="F4" s="272">
        <f>'VIỆC-MẪU 2.THA-TĐ'!Q21</f>
        <v>5</v>
      </c>
      <c r="G4" s="267">
        <f>SUM(G5:G13)</f>
        <v>1</v>
      </c>
      <c r="H4" s="272">
        <f>'VIỆC-MẪU 2.THA-TĐ'!AE21</f>
        <v>1</v>
      </c>
      <c r="I4" s="267">
        <f>SUM(I5:I13)</f>
        <v>0</v>
      </c>
      <c r="J4" s="272">
        <f>'VIỆC-MẪU 2.THA-TĐ'!AS21</f>
        <v>0</v>
      </c>
      <c r="K4" s="267">
        <f>SUM(K5:K13)</f>
        <v>0</v>
      </c>
      <c r="L4" s="272">
        <f>'VIỆC-MẪU 2.THA-TĐ'!BG21</f>
        <v>0</v>
      </c>
      <c r="M4" s="267">
        <f>SUM(M5:M13)</f>
        <v>0</v>
      </c>
      <c r="N4" s="272">
        <f>'VIỆC-MẪU 2.THA-TĐ'!BU21</f>
        <v>0</v>
      </c>
      <c r="O4" s="267">
        <f>SUM(O5:O13)</f>
        <v>0</v>
      </c>
      <c r="P4" s="272">
        <f>'VIỆC-MẪU 2.THA-TĐ'!CI21</f>
        <v>0</v>
      </c>
      <c r="Q4" s="267">
        <f>SUM(Q5:Q13)</f>
        <v>0</v>
      </c>
      <c r="R4" s="272">
        <f>'VIỆC-MẪU 2.THA-TĐ'!CW21</f>
        <v>0</v>
      </c>
      <c r="S4" s="267">
        <f>SUM(S5:S13)</f>
        <v>2</v>
      </c>
      <c r="T4" s="272">
        <f>'VIỆC-MẪU 2.THA-TĐ'!DK21</f>
        <v>2</v>
      </c>
      <c r="U4" s="267">
        <f>SUM(U5:U13)</f>
        <v>1</v>
      </c>
      <c r="V4" s="272">
        <f>'VIỆC-MẪU 2.THA-TĐ'!DY21</f>
        <v>1</v>
      </c>
      <c r="W4" s="267">
        <f>SUM(W5:W13)</f>
        <v>0</v>
      </c>
      <c r="X4" s="272">
        <f>'VIỆC-MẪU 2.THA-TĐ'!EM21</f>
        <v>0</v>
      </c>
      <c r="Y4" s="267">
        <f>SUM(Y5:Y13)</f>
        <v>0</v>
      </c>
      <c r="Z4" s="272">
        <f>'VIỆC-MẪU 2.THA-TĐ'!FA21</f>
        <v>0</v>
      </c>
      <c r="AA4" s="267">
        <f>SUM(AA5:AA13)</f>
        <v>3</v>
      </c>
      <c r="AB4" s="272">
        <f>'VIỆC-MẪU 2.THA-TĐ'!FO21</f>
        <v>3</v>
      </c>
      <c r="AC4" s="267">
        <f>SUM(AC5:AC13)</f>
        <v>0</v>
      </c>
      <c r="AD4" s="272">
        <f>'VIỆC-MẪU 2.THA-TĐ'!GC21</f>
        <v>0</v>
      </c>
      <c r="AE4" s="267">
        <f>SUM(AE5:AE13)</f>
        <v>0</v>
      </c>
      <c r="AF4" s="272">
        <f>'VIỆC-MẪU 2.THA-TĐ'!GQ21</f>
        <v>0</v>
      </c>
      <c r="AG4" s="267">
        <f>SUM(AG5:AG13)</f>
        <v>0</v>
      </c>
      <c r="AH4" s="272">
        <f>'VIỆC-MẪU 2.THA-TĐ'!HE21</f>
        <v>0</v>
      </c>
      <c r="AI4" s="267">
        <f>SUM(AI5:AI13)</f>
        <v>0</v>
      </c>
      <c r="AJ4" s="272">
        <f>'VIỆC-MẪU 2.THA-TĐ'!HS21</f>
        <v>0</v>
      </c>
      <c r="AK4" s="272"/>
      <c r="AL4" s="272"/>
      <c r="AM4" s="272"/>
      <c r="AN4" s="272"/>
      <c r="AO4" s="272"/>
      <c r="AP4" s="272"/>
      <c r="AQ4" s="272"/>
      <c r="AR4" s="272"/>
      <c r="AS4" s="272"/>
      <c r="AT4" s="272"/>
    </row>
    <row r="5" spans="1:46" s="105" customFormat="1" ht="15" customHeight="1">
      <c r="A5" s="265" t="s">
        <v>38</v>
      </c>
      <c r="B5" s="179" t="s">
        <v>135</v>
      </c>
      <c r="C5" s="265">
        <f>E5+G5+I5+K5+M5+O5+Q5+S5+U5+W5+Y5+AA5+AC5+AE5+AG5+AI5</f>
        <v>0</v>
      </c>
      <c r="D5" s="273">
        <f>IF(D4-C4=0,"","Kiểm tra")</f>
      </c>
      <c r="E5" s="265">
        <v>0</v>
      </c>
      <c r="F5" s="266">
        <f>IF(F4-E4=0,"","Kiểm tra")</f>
      </c>
      <c r="G5" s="265"/>
      <c r="H5" s="266">
        <f>IF(H4-G4=0,"","Kiểm tra")</f>
      </c>
      <c r="I5" s="265">
        <v>0</v>
      </c>
      <c r="J5" s="266">
        <f>IF(J4-I4=0,"","Kiểm tra")</f>
      </c>
      <c r="K5" s="265">
        <v>0</v>
      </c>
      <c r="L5" s="273">
        <f>IF(L4-K4=0,"","Kiểm tra")</f>
      </c>
      <c r="M5" s="265">
        <v>0</v>
      </c>
      <c r="N5" s="273">
        <f>IF(N4-M4=0,"","Kiểm tra")</f>
      </c>
      <c r="O5" s="265"/>
      <c r="P5" s="273">
        <f>IF(P4-O4=0,"","Kiểm tra")</f>
      </c>
      <c r="Q5" s="265">
        <v>0</v>
      </c>
      <c r="R5" s="273">
        <f>IF(R4-Q4=0,"","Kiểm tra")</f>
      </c>
      <c r="S5" s="265">
        <v>0</v>
      </c>
      <c r="T5" s="273">
        <f>IF(T4-S4=0,"","Kiểm tra")</f>
      </c>
      <c r="U5" s="265"/>
      <c r="V5" s="273">
        <f>IF(V4-U4=0,"","Kiểm tra")</f>
      </c>
      <c r="W5" s="265"/>
      <c r="X5" s="273">
        <f>IF(X4-W4=0,"","Kiểm tra")</f>
      </c>
      <c r="Y5" s="265"/>
      <c r="Z5" s="273">
        <f>IF(Z4-Y4=0,"","Kiểm tra")</f>
      </c>
      <c r="AA5" s="265"/>
      <c r="AB5" s="273">
        <f>IF(AB4-AA4=0,"","Kiểm tra")</f>
      </c>
      <c r="AC5" s="265"/>
      <c r="AD5" s="273">
        <f>IF(AD4-AC4=0,"","Kiểm tra")</f>
      </c>
      <c r="AE5" s="265"/>
      <c r="AF5" s="273">
        <f>IF(AF4-AE4=0,"","Kiểm tra")</f>
      </c>
      <c r="AG5" s="265"/>
      <c r="AH5" s="273">
        <f>IF(AH4-AG4=0,"","Kiểm tra")</f>
      </c>
      <c r="AI5" s="265"/>
      <c r="AJ5" s="273">
        <f>IF(AJ4-AI4=0,"","Kiểm tra")</f>
      </c>
      <c r="AK5" s="266"/>
      <c r="AL5" s="266"/>
      <c r="AM5" s="266"/>
      <c r="AN5" s="266"/>
      <c r="AO5" s="266"/>
      <c r="AP5" s="266"/>
      <c r="AQ5" s="266"/>
      <c r="AR5" s="266"/>
      <c r="AS5" s="266"/>
      <c r="AT5" s="266"/>
    </row>
    <row r="6" spans="1:46" s="105" customFormat="1" ht="15" customHeight="1">
      <c r="A6" s="265" t="s">
        <v>39</v>
      </c>
      <c r="B6" s="179" t="s">
        <v>137</v>
      </c>
      <c r="C6" s="265">
        <f aca="true" t="shared" si="0" ref="C6:C13">E6+G6+I6+K6+M6+O6+Q6+S6+U6+W6+Y6+AA6+AC6+AE6+AG6+AI6</f>
        <v>0</v>
      </c>
      <c r="D6" s="266"/>
      <c r="E6" s="265">
        <v>0</v>
      </c>
      <c r="F6" s="266"/>
      <c r="G6" s="265"/>
      <c r="H6" s="266"/>
      <c r="I6" s="265">
        <v>0</v>
      </c>
      <c r="J6" s="266"/>
      <c r="K6" s="265">
        <v>0</v>
      </c>
      <c r="L6" s="266"/>
      <c r="M6" s="265">
        <v>0</v>
      </c>
      <c r="N6" s="266"/>
      <c r="O6" s="265"/>
      <c r="P6" s="266"/>
      <c r="Q6" s="265">
        <v>0</v>
      </c>
      <c r="R6" s="266"/>
      <c r="S6" s="265">
        <v>0</v>
      </c>
      <c r="T6" s="266"/>
      <c r="U6" s="265"/>
      <c r="V6" s="266"/>
      <c r="W6" s="265"/>
      <c r="X6" s="266"/>
      <c r="Y6" s="265"/>
      <c r="Z6" s="266"/>
      <c r="AA6" s="265"/>
      <c r="AB6" s="266"/>
      <c r="AC6" s="265"/>
      <c r="AD6" s="266"/>
      <c r="AE6" s="265"/>
      <c r="AF6" s="266"/>
      <c r="AG6" s="265"/>
      <c r="AH6" s="266"/>
      <c r="AI6" s="265"/>
      <c r="AJ6" s="266"/>
      <c r="AK6" s="266"/>
      <c r="AL6" s="266"/>
      <c r="AM6" s="266"/>
      <c r="AN6" s="266"/>
      <c r="AO6" s="266"/>
      <c r="AP6" s="266"/>
      <c r="AQ6" s="266"/>
      <c r="AR6" s="266"/>
      <c r="AS6" s="266"/>
      <c r="AT6" s="266"/>
    </row>
    <row r="7" spans="1:46" s="105" customFormat="1" ht="15" customHeight="1">
      <c r="A7" s="265" t="s">
        <v>108</v>
      </c>
      <c r="B7" s="179" t="s">
        <v>147</v>
      </c>
      <c r="C7" s="265">
        <f t="shared" si="0"/>
        <v>1</v>
      </c>
      <c r="D7" s="266"/>
      <c r="E7" s="265">
        <v>0</v>
      </c>
      <c r="F7" s="266"/>
      <c r="G7" s="265"/>
      <c r="H7" s="266"/>
      <c r="I7" s="265">
        <v>0</v>
      </c>
      <c r="J7" s="266"/>
      <c r="K7" s="265">
        <v>0</v>
      </c>
      <c r="L7" s="266"/>
      <c r="M7" s="265">
        <v>0</v>
      </c>
      <c r="N7" s="266"/>
      <c r="O7" s="265"/>
      <c r="P7" s="266"/>
      <c r="Q7" s="265">
        <v>0</v>
      </c>
      <c r="R7" s="266"/>
      <c r="S7" s="265">
        <v>0</v>
      </c>
      <c r="T7" s="266"/>
      <c r="U7" s="265">
        <v>1</v>
      </c>
      <c r="V7" s="266"/>
      <c r="W7" s="265"/>
      <c r="X7" s="266"/>
      <c r="Y7" s="265"/>
      <c r="Z7" s="266"/>
      <c r="AA7" s="265"/>
      <c r="AB7" s="266"/>
      <c r="AC7" s="265"/>
      <c r="AD7" s="266"/>
      <c r="AE7" s="265"/>
      <c r="AF7" s="266"/>
      <c r="AG7" s="265"/>
      <c r="AH7" s="266"/>
      <c r="AI7" s="265"/>
      <c r="AJ7" s="266"/>
      <c r="AK7" s="266"/>
      <c r="AL7" s="266"/>
      <c r="AM7" s="266"/>
      <c r="AN7" s="266"/>
      <c r="AO7" s="266"/>
      <c r="AP7" s="266"/>
      <c r="AQ7" s="266"/>
      <c r="AR7" s="266"/>
      <c r="AS7" s="266"/>
      <c r="AT7" s="266"/>
    </row>
    <row r="8" spans="1:46" s="105" customFormat="1" ht="15" customHeight="1">
      <c r="A8" s="265" t="s">
        <v>110</v>
      </c>
      <c r="B8" s="179" t="s">
        <v>139</v>
      </c>
      <c r="C8" s="265">
        <f t="shared" si="0"/>
        <v>11</v>
      </c>
      <c r="D8" s="266"/>
      <c r="E8" s="265">
        <v>5</v>
      </c>
      <c r="F8" s="266"/>
      <c r="G8" s="265">
        <v>1</v>
      </c>
      <c r="H8" s="266"/>
      <c r="I8" s="265">
        <v>0</v>
      </c>
      <c r="J8" s="266"/>
      <c r="K8" s="265">
        <v>0</v>
      </c>
      <c r="L8" s="266"/>
      <c r="M8" s="265">
        <v>0</v>
      </c>
      <c r="N8" s="266"/>
      <c r="O8" s="265"/>
      <c r="P8" s="266"/>
      <c r="Q8" s="265">
        <v>0</v>
      </c>
      <c r="R8" s="266"/>
      <c r="S8" s="265">
        <v>2</v>
      </c>
      <c r="T8" s="266"/>
      <c r="U8" s="265"/>
      <c r="V8" s="266"/>
      <c r="W8" s="265"/>
      <c r="X8" s="266"/>
      <c r="Y8" s="265"/>
      <c r="Z8" s="266"/>
      <c r="AA8" s="265">
        <v>3</v>
      </c>
      <c r="AB8" s="266"/>
      <c r="AC8" s="265"/>
      <c r="AD8" s="266"/>
      <c r="AE8" s="265"/>
      <c r="AF8" s="266"/>
      <c r="AG8" s="265"/>
      <c r="AH8" s="266"/>
      <c r="AI8" s="265"/>
      <c r="AJ8" s="266"/>
      <c r="AK8" s="266"/>
      <c r="AL8" s="266"/>
      <c r="AM8" s="266"/>
      <c r="AN8" s="266"/>
      <c r="AO8" s="266"/>
      <c r="AP8" s="266"/>
      <c r="AQ8" s="266"/>
      <c r="AR8" s="266"/>
      <c r="AS8" s="266"/>
      <c r="AT8" s="266"/>
    </row>
    <row r="9" spans="1:46" s="105" customFormat="1" ht="15" customHeight="1">
      <c r="A9" s="265" t="s">
        <v>112</v>
      </c>
      <c r="B9" s="179" t="s">
        <v>123</v>
      </c>
      <c r="C9" s="265">
        <f t="shared" si="0"/>
        <v>0</v>
      </c>
      <c r="D9" s="266"/>
      <c r="E9" s="265">
        <v>0</v>
      </c>
      <c r="F9" s="266"/>
      <c r="G9" s="265"/>
      <c r="H9" s="266"/>
      <c r="I9" s="265">
        <v>0</v>
      </c>
      <c r="J9" s="266"/>
      <c r="K9" s="265">
        <v>0</v>
      </c>
      <c r="L9" s="266"/>
      <c r="M9" s="265">
        <v>0</v>
      </c>
      <c r="N9" s="266"/>
      <c r="O9" s="265"/>
      <c r="P9" s="266"/>
      <c r="Q9" s="265">
        <v>0</v>
      </c>
      <c r="R9" s="266"/>
      <c r="S9" s="265">
        <v>0</v>
      </c>
      <c r="T9" s="266"/>
      <c r="U9" s="265"/>
      <c r="V9" s="266"/>
      <c r="W9" s="265"/>
      <c r="X9" s="266"/>
      <c r="Y9" s="265"/>
      <c r="Z9" s="266"/>
      <c r="AA9" s="265"/>
      <c r="AB9" s="266"/>
      <c r="AC9" s="265"/>
      <c r="AD9" s="266"/>
      <c r="AE9" s="265"/>
      <c r="AF9" s="266"/>
      <c r="AG9" s="265"/>
      <c r="AH9" s="266"/>
      <c r="AI9" s="265"/>
      <c r="AJ9" s="266"/>
      <c r="AK9" s="266"/>
      <c r="AL9" s="266"/>
      <c r="AM9" s="266"/>
      <c r="AN9" s="266"/>
      <c r="AO9" s="266"/>
      <c r="AP9" s="266"/>
      <c r="AQ9" s="266"/>
      <c r="AR9" s="266"/>
      <c r="AS9" s="266"/>
      <c r="AT9" s="266"/>
    </row>
    <row r="10" spans="1:46" s="105" customFormat="1" ht="15" customHeight="1">
      <c r="A10" s="265" t="s">
        <v>114</v>
      </c>
      <c r="B10" s="179" t="s">
        <v>152</v>
      </c>
      <c r="C10" s="265">
        <f t="shared" si="0"/>
        <v>0</v>
      </c>
      <c r="D10" s="266"/>
      <c r="E10" s="265">
        <v>0</v>
      </c>
      <c r="F10" s="266"/>
      <c r="G10" s="265"/>
      <c r="H10" s="266"/>
      <c r="I10" s="265">
        <v>0</v>
      </c>
      <c r="J10" s="266"/>
      <c r="K10" s="265">
        <v>0</v>
      </c>
      <c r="L10" s="266"/>
      <c r="M10" s="265">
        <v>0</v>
      </c>
      <c r="N10" s="266"/>
      <c r="O10" s="265"/>
      <c r="P10" s="266"/>
      <c r="Q10" s="265">
        <v>0</v>
      </c>
      <c r="R10" s="266"/>
      <c r="S10" s="265">
        <v>0</v>
      </c>
      <c r="T10" s="266"/>
      <c r="U10" s="265"/>
      <c r="V10" s="266"/>
      <c r="W10" s="265"/>
      <c r="X10" s="266"/>
      <c r="Y10" s="265"/>
      <c r="Z10" s="266"/>
      <c r="AA10" s="265"/>
      <c r="AB10" s="266"/>
      <c r="AC10" s="265"/>
      <c r="AD10" s="266"/>
      <c r="AE10" s="265"/>
      <c r="AF10" s="266"/>
      <c r="AG10" s="265"/>
      <c r="AH10" s="266"/>
      <c r="AI10" s="265"/>
      <c r="AJ10" s="266"/>
      <c r="AK10" s="266"/>
      <c r="AL10" s="266"/>
      <c r="AM10" s="266"/>
      <c r="AN10" s="266"/>
      <c r="AO10" s="266"/>
      <c r="AP10" s="266"/>
      <c r="AQ10" s="266"/>
      <c r="AR10" s="266"/>
      <c r="AS10" s="266"/>
      <c r="AT10" s="266"/>
    </row>
    <row r="11" spans="1:46" s="105" customFormat="1" ht="15" customHeight="1">
      <c r="A11" s="265" t="s">
        <v>116</v>
      </c>
      <c r="B11" s="179" t="s">
        <v>125</v>
      </c>
      <c r="C11" s="265">
        <f t="shared" si="0"/>
        <v>0</v>
      </c>
      <c r="D11" s="266"/>
      <c r="E11" s="265">
        <v>0</v>
      </c>
      <c r="F11" s="266"/>
      <c r="G11" s="265"/>
      <c r="H11" s="266"/>
      <c r="I11" s="265">
        <v>0</v>
      </c>
      <c r="J11" s="266"/>
      <c r="K11" s="265">
        <v>0</v>
      </c>
      <c r="L11" s="266"/>
      <c r="M11" s="265">
        <v>0</v>
      </c>
      <c r="N11" s="266"/>
      <c r="O11" s="265"/>
      <c r="P11" s="266"/>
      <c r="Q11" s="265">
        <v>0</v>
      </c>
      <c r="R11" s="266"/>
      <c r="S11" s="265">
        <v>0</v>
      </c>
      <c r="T11" s="266"/>
      <c r="U11" s="265"/>
      <c r="V11" s="266"/>
      <c r="W11" s="265"/>
      <c r="X11" s="266"/>
      <c r="Y11" s="265"/>
      <c r="Z11" s="266"/>
      <c r="AA11" s="265"/>
      <c r="AB11" s="266"/>
      <c r="AC11" s="265"/>
      <c r="AD11" s="266"/>
      <c r="AE11" s="265"/>
      <c r="AF11" s="266"/>
      <c r="AG11" s="265"/>
      <c r="AH11" s="266"/>
      <c r="AI11" s="265"/>
      <c r="AJ11" s="266"/>
      <c r="AK11" s="266"/>
      <c r="AL11" s="266"/>
      <c r="AM11" s="266"/>
      <c r="AN11" s="266"/>
      <c r="AO11" s="266"/>
      <c r="AP11" s="266"/>
      <c r="AQ11" s="266"/>
      <c r="AR11" s="266"/>
      <c r="AS11" s="266"/>
      <c r="AT11" s="266"/>
    </row>
    <row r="12" spans="1:46" s="343" customFormat="1" ht="13.5" customHeight="1">
      <c r="A12" s="265" t="s">
        <v>153</v>
      </c>
      <c r="B12" s="179" t="s">
        <v>154</v>
      </c>
      <c r="C12" s="265">
        <f t="shared" si="0"/>
        <v>0</v>
      </c>
      <c r="D12" s="346"/>
      <c r="E12" s="345">
        <v>0</v>
      </c>
      <c r="F12" s="346"/>
      <c r="G12" s="345"/>
      <c r="H12" s="346"/>
      <c r="I12" s="345">
        <v>0</v>
      </c>
      <c r="J12" s="346"/>
      <c r="K12" s="345">
        <v>0</v>
      </c>
      <c r="L12" s="346"/>
      <c r="M12" s="345">
        <v>0</v>
      </c>
      <c r="N12" s="346"/>
      <c r="O12" s="345"/>
      <c r="P12" s="346"/>
      <c r="Q12" s="345">
        <v>0</v>
      </c>
      <c r="R12" s="346"/>
      <c r="S12" s="345">
        <v>0</v>
      </c>
      <c r="T12" s="346"/>
      <c r="U12" s="345"/>
      <c r="V12" s="346"/>
      <c r="W12" s="345"/>
      <c r="X12" s="346"/>
      <c r="Y12" s="345"/>
      <c r="Z12" s="346"/>
      <c r="AA12" s="345"/>
      <c r="AB12" s="346"/>
      <c r="AC12" s="345"/>
      <c r="AD12" s="346"/>
      <c r="AE12" s="345"/>
      <c r="AF12" s="346"/>
      <c r="AG12" s="345"/>
      <c r="AH12" s="346"/>
      <c r="AI12" s="345"/>
      <c r="AJ12" s="346"/>
      <c r="AK12" s="346"/>
      <c r="AL12" s="346"/>
      <c r="AM12" s="346"/>
      <c r="AN12" s="346"/>
      <c r="AO12" s="346"/>
      <c r="AP12" s="346"/>
      <c r="AQ12" s="346"/>
      <c r="AR12" s="346"/>
      <c r="AS12" s="346"/>
      <c r="AT12" s="346"/>
    </row>
    <row r="13" spans="1:46" s="343" customFormat="1" ht="13.5" customHeight="1">
      <c r="A13" s="265" t="s">
        <v>317</v>
      </c>
      <c r="B13" s="179" t="s">
        <v>127</v>
      </c>
      <c r="C13" s="265">
        <f t="shared" si="0"/>
        <v>0</v>
      </c>
      <c r="D13" s="346"/>
      <c r="E13" s="345">
        <v>0</v>
      </c>
      <c r="F13" s="346"/>
      <c r="G13" s="345"/>
      <c r="H13" s="346"/>
      <c r="I13" s="345">
        <v>0</v>
      </c>
      <c r="J13" s="346"/>
      <c r="K13" s="345">
        <v>0</v>
      </c>
      <c r="L13" s="346"/>
      <c r="M13" s="345">
        <v>0</v>
      </c>
      <c r="N13" s="346"/>
      <c r="O13" s="345"/>
      <c r="P13" s="346"/>
      <c r="Q13" s="345">
        <v>0</v>
      </c>
      <c r="R13" s="346"/>
      <c r="S13" s="345">
        <v>0</v>
      </c>
      <c r="T13" s="346"/>
      <c r="U13" s="345"/>
      <c r="V13" s="346"/>
      <c r="W13" s="345"/>
      <c r="X13" s="346"/>
      <c r="Y13" s="345"/>
      <c r="Z13" s="346"/>
      <c r="AA13" s="345"/>
      <c r="AB13" s="346"/>
      <c r="AC13" s="345"/>
      <c r="AD13" s="346"/>
      <c r="AE13" s="345"/>
      <c r="AF13" s="346"/>
      <c r="AG13" s="345"/>
      <c r="AH13" s="346"/>
      <c r="AI13" s="345"/>
      <c r="AJ13" s="346"/>
      <c r="AK13" s="346"/>
      <c r="AL13" s="346"/>
      <c r="AM13" s="346"/>
      <c r="AN13" s="346"/>
      <c r="AO13" s="346"/>
      <c r="AP13" s="346"/>
      <c r="AQ13" s="346"/>
      <c r="AR13" s="346"/>
      <c r="AS13" s="346"/>
      <c r="AT13" s="346"/>
    </row>
    <row r="14" spans="1:46" s="290" customFormat="1" ht="15" customHeight="1">
      <c r="A14" s="267" t="s">
        <v>37</v>
      </c>
      <c r="B14" s="288" t="s">
        <v>273</v>
      </c>
      <c r="C14" s="267">
        <f>C15+C16</f>
        <v>2</v>
      </c>
      <c r="D14" s="270">
        <f>'VIỆC-MẪU 2.THA-TĐ'!C22</f>
        <v>2</v>
      </c>
      <c r="E14" s="267">
        <f>E15+E16</f>
        <v>0</v>
      </c>
      <c r="F14" s="270">
        <f>'VIỆC-MẪU 2.THA-TĐ'!Q22</f>
        <v>0</v>
      </c>
      <c r="G14" s="267">
        <f>G15+G16</f>
        <v>0</v>
      </c>
      <c r="H14" s="270">
        <f>'VIỆC-MẪU 2.THA-TĐ'!AE22</f>
        <v>0</v>
      </c>
      <c r="I14" s="267">
        <f>I15+I16</f>
        <v>0</v>
      </c>
      <c r="J14" s="270">
        <f>'VIỆC-MẪU 2.THA-TĐ'!AS22</f>
        <v>0</v>
      </c>
      <c r="K14" s="267">
        <f>K15+K16</f>
        <v>2</v>
      </c>
      <c r="L14" s="270">
        <f>'VIỆC-MẪU 2.THA-TĐ'!BG22</f>
        <v>2</v>
      </c>
      <c r="M14" s="267">
        <f>M15+M16</f>
        <v>0</v>
      </c>
      <c r="N14" s="270">
        <f>'VIỆC-MẪU 2.THA-TĐ'!BU22</f>
        <v>0</v>
      </c>
      <c r="O14" s="267">
        <f>O15+O16</f>
        <v>0</v>
      </c>
      <c r="P14" s="270">
        <f>'VIỆC-MẪU 2.THA-TĐ'!CI22</f>
        <v>0</v>
      </c>
      <c r="Q14" s="267">
        <f>Q15+Q16</f>
        <v>0</v>
      </c>
      <c r="R14" s="270">
        <f>'VIỆC-MẪU 2.THA-TĐ'!CW22</f>
        <v>0</v>
      </c>
      <c r="S14" s="267">
        <f>S15+S16</f>
        <v>0</v>
      </c>
      <c r="T14" s="270">
        <f>'VIỆC-MẪU 2.THA-TĐ'!DK22</f>
        <v>0</v>
      </c>
      <c r="U14" s="267">
        <f>U15+U16</f>
        <v>0</v>
      </c>
      <c r="V14" s="270">
        <f>'VIỆC-MẪU 2.THA-TĐ'!DY22</f>
        <v>0</v>
      </c>
      <c r="W14" s="267">
        <f>W15+W16</f>
        <v>0</v>
      </c>
      <c r="X14" s="270">
        <f>'VIỆC-MẪU 2.THA-TĐ'!EM22</f>
        <v>0</v>
      </c>
      <c r="Y14" s="267">
        <f>Y15+Y16</f>
        <v>0</v>
      </c>
      <c r="Z14" s="270">
        <f>'VIỆC-MẪU 2.THA-TĐ'!FA22</f>
        <v>0</v>
      </c>
      <c r="AA14" s="267">
        <f>AA15+AA16</f>
        <v>0</v>
      </c>
      <c r="AB14" s="270">
        <f>'VIỆC-MẪU 2.THA-TĐ'!FO22</f>
        <v>0</v>
      </c>
      <c r="AC14" s="267">
        <f>AC15+AC16</f>
        <v>0</v>
      </c>
      <c r="AD14" s="270">
        <f>'VIỆC-MẪU 2.THA-TĐ'!GC22</f>
        <v>0</v>
      </c>
      <c r="AE14" s="267">
        <f>AE15+AE16</f>
        <v>0</v>
      </c>
      <c r="AF14" s="270">
        <f>'VIỆC-MẪU 2.THA-TĐ'!GQ22</f>
        <v>0</v>
      </c>
      <c r="AG14" s="267">
        <f>AG15+AG16</f>
        <v>0</v>
      </c>
      <c r="AH14" s="270">
        <f>'VIỆC-MẪU 2.THA-TĐ'!HE22</f>
        <v>0</v>
      </c>
      <c r="AI14" s="267">
        <f>AI15+AI16</f>
        <v>0</v>
      </c>
      <c r="AJ14" s="270">
        <f>'VIỆC-MẪU 2.THA-TĐ'!HS22</f>
        <v>0</v>
      </c>
      <c r="AK14" s="270"/>
      <c r="AL14" s="270"/>
      <c r="AM14" s="270"/>
      <c r="AN14" s="270"/>
      <c r="AO14" s="270"/>
      <c r="AP14" s="270"/>
      <c r="AQ14" s="270"/>
      <c r="AR14" s="270"/>
      <c r="AS14" s="270"/>
      <c r="AT14" s="270"/>
    </row>
    <row r="15" spans="1:46" s="343" customFormat="1" ht="15" customHeight="1">
      <c r="A15" s="265" t="s">
        <v>40</v>
      </c>
      <c r="B15" s="179" t="s">
        <v>155</v>
      </c>
      <c r="C15" s="394">
        <f>E15+G15+I15+K15+M15+O15+Q15+S15+U15+W15+Y15+AA15+AC15+AE15+AG15+AI15</f>
        <v>2</v>
      </c>
      <c r="D15" s="346">
        <f>IF(D14-C14=0,"","Kiểm tra")</f>
      </c>
      <c r="E15" s="345">
        <v>0</v>
      </c>
      <c r="F15" s="346">
        <f>IF(F14-E14=0,"","Kiểm tra")</f>
      </c>
      <c r="G15" s="345">
        <v>0</v>
      </c>
      <c r="H15" s="346">
        <f>IF(H14-G14=0,"","Kiểm tra")</f>
      </c>
      <c r="I15" s="345">
        <v>0</v>
      </c>
      <c r="J15" s="346">
        <f>IF(J14-I14=0,"","Kiểm tra")</f>
      </c>
      <c r="K15" s="345">
        <v>2</v>
      </c>
      <c r="L15" s="273">
        <f>IF(L14-K14=0,"","Kiểm tra")</f>
      </c>
      <c r="M15" s="345">
        <v>0</v>
      </c>
      <c r="N15" s="273">
        <f>IF(N14-M14=0,"","Kiểm tra")</f>
      </c>
      <c r="O15" s="345"/>
      <c r="P15" s="273">
        <f>IF(P14-O14=0,"","Kiểm tra")</f>
      </c>
      <c r="Q15" s="345"/>
      <c r="R15" s="273">
        <f>IF(R14-Q14=0,"","Kiểm tra")</f>
      </c>
      <c r="S15" s="345"/>
      <c r="T15" s="273">
        <f>IF(T14-S14=0,"","Kiểm tra")</f>
      </c>
      <c r="U15" s="345">
        <v>0</v>
      </c>
      <c r="V15" s="273">
        <f>IF(V14-U14=0,"","Kiểm tra")</f>
      </c>
      <c r="W15" s="345"/>
      <c r="X15" s="273">
        <f>IF(X14-W14=0,"","Kiểm tra")</f>
      </c>
      <c r="Y15" s="345"/>
      <c r="Z15" s="273">
        <f>IF(Z14-Y14=0,"","Kiểm tra")</f>
      </c>
      <c r="AA15" s="345"/>
      <c r="AB15" s="273">
        <f>IF(AB14-AA14=0,"","Kiểm tra")</f>
      </c>
      <c r="AC15" s="345"/>
      <c r="AD15" s="273">
        <f>IF(AD14-AC14=0,"","Kiểm tra")</f>
      </c>
      <c r="AE15" s="345"/>
      <c r="AF15" s="273">
        <f>IF(AF14-AE14=0,"","Kiểm tra")</f>
      </c>
      <c r="AG15" s="345"/>
      <c r="AH15" s="273">
        <f>IF(AH14-AG14=0,"","Kiểm tra")</f>
      </c>
      <c r="AI15" s="345"/>
      <c r="AJ15" s="273">
        <f>IF(AJ14-AI14=0,"","Kiểm tra")</f>
      </c>
      <c r="AK15" s="346"/>
      <c r="AL15" s="346"/>
      <c r="AM15" s="346"/>
      <c r="AN15" s="346"/>
      <c r="AO15" s="346"/>
      <c r="AP15" s="346"/>
      <c r="AQ15" s="346"/>
      <c r="AR15" s="346"/>
      <c r="AS15" s="346"/>
      <c r="AT15" s="346"/>
    </row>
    <row r="16" spans="1:46" s="343" customFormat="1" ht="15" customHeight="1">
      <c r="A16" s="265" t="s">
        <v>41</v>
      </c>
      <c r="B16" s="179" t="s">
        <v>127</v>
      </c>
      <c r="C16" s="394">
        <f>E16+G16+I16+K16+M16+O16+Q16+S16+U16+W16+Y16+AA16+AC16+AE16+AG16+AI16</f>
        <v>0</v>
      </c>
      <c r="D16" s="346"/>
      <c r="E16" s="345">
        <v>0</v>
      </c>
      <c r="F16" s="346"/>
      <c r="G16" s="345"/>
      <c r="H16" s="346"/>
      <c r="I16" s="345">
        <v>0</v>
      </c>
      <c r="J16" s="346"/>
      <c r="K16" s="345">
        <v>0</v>
      </c>
      <c r="L16" s="346"/>
      <c r="M16" s="345"/>
      <c r="N16" s="346"/>
      <c r="O16" s="345"/>
      <c r="P16" s="346"/>
      <c r="Q16" s="345"/>
      <c r="R16" s="346"/>
      <c r="S16" s="345"/>
      <c r="T16" s="346"/>
      <c r="U16" s="345"/>
      <c r="V16" s="346"/>
      <c r="W16" s="345"/>
      <c r="X16" s="346"/>
      <c r="Y16" s="345"/>
      <c r="Z16" s="346"/>
      <c r="AA16" s="345"/>
      <c r="AB16" s="346"/>
      <c r="AC16" s="345"/>
      <c r="AD16" s="346"/>
      <c r="AE16" s="345"/>
      <c r="AF16" s="346"/>
      <c r="AG16" s="345"/>
      <c r="AH16" s="346"/>
      <c r="AI16" s="345"/>
      <c r="AJ16" s="346"/>
      <c r="AK16" s="346"/>
      <c r="AL16" s="346"/>
      <c r="AM16" s="346"/>
      <c r="AN16" s="346"/>
      <c r="AO16" s="346"/>
      <c r="AP16" s="346"/>
      <c r="AQ16" s="346"/>
      <c r="AR16" s="346"/>
      <c r="AS16" s="346"/>
      <c r="AT16" s="346"/>
    </row>
    <row r="17" spans="1:46" s="289" customFormat="1" ht="15" customHeight="1">
      <c r="A17" s="267" t="s">
        <v>42</v>
      </c>
      <c r="B17" s="288" t="s">
        <v>117</v>
      </c>
      <c r="C17" s="267">
        <f>C18+C19+C20</f>
        <v>7</v>
      </c>
      <c r="D17" s="272">
        <f>'VIỆC-MẪU 2.THA-TĐ'!C24</f>
        <v>7</v>
      </c>
      <c r="E17" s="267">
        <f>E18+E19+E20</f>
        <v>0</v>
      </c>
      <c r="F17" s="272">
        <f>'VIỆC-MẪU 2.THA-TĐ'!Q24</f>
        <v>0</v>
      </c>
      <c r="G17" s="267">
        <f>G18+G19+G20</f>
        <v>2</v>
      </c>
      <c r="H17" s="272">
        <f>'VIỆC-MẪU 2.THA-TĐ'!AE24</f>
        <v>2</v>
      </c>
      <c r="I17" s="267">
        <f>I18+I19+I20</f>
        <v>0</v>
      </c>
      <c r="J17" s="272">
        <f>'VIỆC-MẪU 2.THA-TĐ'!AS24</f>
        <v>0</v>
      </c>
      <c r="K17" s="267">
        <f>K18+K19+K20</f>
        <v>1</v>
      </c>
      <c r="L17" s="272">
        <f>'VIỆC-MẪU 2.THA-TĐ'!BG24</f>
        <v>1</v>
      </c>
      <c r="M17" s="267">
        <f>M18+M19+M20</f>
        <v>0</v>
      </c>
      <c r="N17" s="272">
        <f>'VIỆC-MẪU 2.THA-TĐ'!BU24</f>
        <v>0</v>
      </c>
      <c r="O17" s="267">
        <f>O18+O19+O20</f>
        <v>0</v>
      </c>
      <c r="P17" s="272">
        <f>'VIỆC-MẪU 2.THA-TĐ'!CI24</f>
        <v>0</v>
      </c>
      <c r="Q17" s="267">
        <f>Q18+Q19+Q20</f>
        <v>0</v>
      </c>
      <c r="R17" s="272">
        <f>'VIỆC-MẪU 2.THA-TĐ'!CW24</f>
        <v>0</v>
      </c>
      <c r="S17" s="267">
        <f>S18+S19+S20</f>
        <v>0</v>
      </c>
      <c r="T17" s="272">
        <f>'VIỆC-MẪU 2.THA-TĐ'!DK24</f>
        <v>0</v>
      </c>
      <c r="U17" s="267">
        <f>U18+U19+U20</f>
        <v>0</v>
      </c>
      <c r="V17" s="272">
        <f>'VIỆC-MẪU 2.THA-TĐ'!DY24</f>
        <v>0</v>
      </c>
      <c r="W17" s="267">
        <f>W18+W19+W20</f>
        <v>2</v>
      </c>
      <c r="X17" s="272">
        <f>'VIỆC-MẪU 2.THA-TĐ'!EM24</f>
        <v>2</v>
      </c>
      <c r="Y17" s="267">
        <f>Y18+Y19+Y20</f>
        <v>0</v>
      </c>
      <c r="Z17" s="272">
        <f>'VIỆC-MẪU 2.THA-TĐ'!FA24</f>
        <v>0</v>
      </c>
      <c r="AA17" s="267">
        <f>AA18+AA19+AA20</f>
        <v>2</v>
      </c>
      <c r="AB17" s="272">
        <f>'VIỆC-MẪU 2.THA-TĐ'!FO24</f>
        <v>2</v>
      </c>
      <c r="AC17" s="267">
        <f>AC18+AC19+AC20</f>
        <v>0</v>
      </c>
      <c r="AD17" s="272">
        <f>'VIỆC-MẪU 2.THA-TĐ'!GC24</f>
        <v>0</v>
      </c>
      <c r="AE17" s="267">
        <f>AE18+AE19+AE20</f>
        <v>0</v>
      </c>
      <c r="AF17" s="272">
        <f>'VIỆC-MẪU 2.THA-TĐ'!GQ24</f>
        <v>0</v>
      </c>
      <c r="AG17" s="267">
        <f>AG18+AG19+AG20</f>
        <v>0</v>
      </c>
      <c r="AH17" s="272">
        <f>'VIỆC-MẪU 2.THA-TĐ'!HE24</f>
        <v>0</v>
      </c>
      <c r="AI17" s="267">
        <f>AI18+AI19+AI20</f>
        <v>0</v>
      </c>
      <c r="AJ17" s="272">
        <f>'VIỆC-MẪU 2.THA-TĐ'!HS24</f>
        <v>0</v>
      </c>
      <c r="AK17" s="272"/>
      <c r="AL17" s="272"/>
      <c r="AM17" s="272"/>
      <c r="AN17" s="272"/>
      <c r="AO17" s="272"/>
      <c r="AP17" s="272"/>
      <c r="AQ17" s="272"/>
      <c r="AR17" s="272"/>
      <c r="AS17" s="272"/>
      <c r="AT17" s="272"/>
    </row>
    <row r="18" spans="1:46" s="105" customFormat="1" ht="15" customHeight="1">
      <c r="A18" s="265" t="s">
        <v>128</v>
      </c>
      <c r="B18" s="179" t="s">
        <v>156</v>
      </c>
      <c r="C18" s="265">
        <f>E18+G18+I18+K18+M18+O18+Q18+S18+U18+W18+Y18+AA18+AC18+AE18+AG18+AI18</f>
        <v>7</v>
      </c>
      <c r="D18" s="266">
        <f>IF(D17-C17=0,"","Kiểm tra")</f>
      </c>
      <c r="E18" s="265"/>
      <c r="F18" s="266">
        <f>IF(F17-E17=0,"","Kiểm tra")</f>
      </c>
      <c r="G18" s="265">
        <v>2</v>
      </c>
      <c r="H18" s="266">
        <f>IF(H17-G17=0,"","Kiểm tra")</f>
      </c>
      <c r="I18" s="265">
        <v>0</v>
      </c>
      <c r="J18" s="273">
        <f>IF(J17-I17=0,"","Kiểm tra")</f>
      </c>
      <c r="K18" s="265">
        <v>1</v>
      </c>
      <c r="L18" s="273">
        <f>IF(L17-K17=0,"","Kiểm tra")</f>
      </c>
      <c r="M18" s="265"/>
      <c r="N18" s="273">
        <f>IF(N17-M17=0,"","Kiểm tra")</f>
      </c>
      <c r="O18" s="265"/>
      <c r="P18" s="273">
        <f>IF(P17-O17=0,"","Kiểm tra")</f>
      </c>
      <c r="Q18" s="265"/>
      <c r="R18" s="273">
        <f>IF(R17-Q17=0,"","Kiểm tra")</f>
      </c>
      <c r="S18" s="265"/>
      <c r="T18" s="273">
        <f>IF(T17-S17=0,"","Kiểm tra")</f>
      </c>
      <c r="U18" s="265"/>
      <c r="V18" s="273">
        <f>IF(V17-U17=0,"","Kiểm tra")</f>
      </c>
      <c r="W18" s="265">
        <v>2</v>
      </c>
      <c r="X18" s="273">
        <f>IF(X17-W17=0,"","Kiểm tra")</f>
      </c>
      <c r="Y18" s="265"/>
      <c r="Z18" s="273">
        <f>IF(Z17-Y17=0,"","Kiểm tra")</f>
      </c>
      <c r="AA18" s="265">
        <v>2</v>
      </c>
      <c r="AB18" s="273">
        <f>IF(AB17-AA17=0,"","Kiểm tra")</f>
      </c>
      <c r="AC18" s="265"/>
      <c r="AD18" s="273">
        <f>IF(AD17-AC17=0,"","Kiểm tra")</f>
      </c>
      <c r="AE18" s="265"/>
      <c r="AF18" s="273">
        <f>IF(AF17-AE17=0,"","Kiểm tra")</f>
      </c>
      <c r="AG18" s="265"/>
      <c r="AH18" s="273">
        <f>IF(AH17-AG17=0,"","Kiểm tra")</f>
      </c>
      <c r="AI18" s="265"/>
      <c r="AJ18" s="273">
        <f>IF(AJ17-AI17=0,"","Kiểm tra")</f>
      </c>
      <c r="AK18" s="266"/>
      <c r="AL18" s="266"/>
      <c r="AM18" s="266"/>
      <c r="AN18" s="266"/>
      <c r="AO18" s="266"/>
      <c r="AP18" s="266"/>
      <c r="AQ18" s="266"/>
      <c r="AR18" s="266"/>
      <c r="AS18" s="266"/>
      <c r="AT18" s="266"/>
    </row>
    <row r="19" spans="1:46" s="105" customFormat="1" ht="15" customHeight="1">
      <c r="A19" s="265" t="s">
        <v>130</v>
      </c>
      <c r="B19" s="179" t="s">
        <v>131</v>
      </c>
      <c r="C19" s="265">
        <f>E19+G19+I19+K19+M19+O19+Q19+S19+U19+W19+Y19+AA19+AC19+AE19+AG19+AI19</f>
        <v>0</v>
      </c>
      <c r="D19" s="266"/>
      <c r="E19" s="265"/>
      <c r="F19" s="266"/>
      <c r="G19" s="265"/>
      <c r="H19" s="266"/>
      <c r="I19" s="265">
        <v>0</v>
      </c>
      <c r="J19" s="266"/>
      <c r="K19" s="265">
        <v>0</v>
      </c>
      <c r="L19" s="266"/>
      <c r="M19" s="265"/>
      <c r="N19" s="266"/>
      <c r="O19" s="265"/>
      <c r="P19" s="266"/>
      <c r="Q19" s="265"/>
      <c r="R19" s="266"/>
      <c r="S19" s="265"/>
      <c r="T19" s="266"/>
      <c r="U19" s="265"/>
      <c r="V19" s="266"/>
      <c r="W19" s="265"/>
      <c r="X19" s="266"/>
      <c r="Y19" s="265"/>
      <c r="Z19" s="266"/>
      <c r="AA19" s="265"/>
      <c r="AB19" s="266"/>
      <c r="AC19" s="265"/>
      <c r="AD19" s="266"/>
      <c r="AE19" s="265"/>
      <c r="AF19" s="266"/>
      <c r="AG19" s="265"/>
      <c r="AH19" s="266"/>
      <c r="AI19" s="265"/>
      <c r="AJ19" s="266"/>
      <c r="AK19" s="266"/>
      <c r="AL19" s="266"/>
      <c r="AM19" s="266"/>
      <c r="AN19" s="266"/>
      <c r="AO19" s="266"/>
      <c r="AP19" s="266"/>
      <c r="AQ19" s="266"/>
      <c r="AR19" s="266"/>
      <c r="AS19" s="266"/>
      <c r="AT19" s="266"/>
    </row>
    <row r="20" spans="1:46" s="105" customFormat="1" ht="15" customHeight="1">
      <c r="A20" s="265" t="s">
        <v>132</v>
      </c>
      <c r="B20" s="179" t="s">
        <v>133</v>
      </c>
      <c r="C20" s="265">
        <f>E20+G20+I20+K20+M20+O20+Q20+S20+U20+W20+Y20+AA20+AC20+AE20+AG20+AI20</f>
        <v>0</v>
      </c>
      <c r="D20" s="266"/>
      <c r="E20" s="265"/>
      <c r="F20" s="266"/>
      <c r="G20" s="265"/>
      <c r="H20" s="266"/>
      <c r="I20" s="265">
        <v>0</v>
      </c>
      <c r="J20" s="266"/>
      <c r="K20" s="265">
        <v>0</v>
      </c>
      <c r="L20" s="266"/>
      <c r="M20" s="265"/>
      <c r="N20" s="266"/>
      <c r="O20" s="265"/>
      <c r="P20" s="266"/>
      <c r="Q20" s="265"/>
      <c r="R20" s="266"/>
      <c r="S20" s="265"/>
      <c r="T20" s="266"/>
      <c r="U20" s="265"/>
      <c r="V20" s="266"/>
      <c r="W20" s="265"/>
      <c r="X20" s="266"/>
      <c r="Y20" s="265"/>
      <c r="Z20" s="266"/>
      <c r="AA20" s="265"/>
      <c r="AB20" s="266"/>
      <c r="AC20" s="265"/>
      <c r="AD20" s="266"/>
      <c r="AE20" s="265"/>
      <c r="AF20" s="266"/>
      <c r="AG20" s="265"/>
      <c r="AH20" s="266"/>
      <c r="AI20" s="265"/>
      <c r="AJ20" s="266"/>
      <c r="AK20" s="266"/>
      <c r="AL20" s="266"/>
      <c r="AM20" s="266"/>
      <c r="AN20" s="266"/>
      <c r="AO20" s="266"/>
      <c r="AP20" s="266"/>
      <c r="AQ20" s="266"/>
      <c r="AR20" s="266"/>
      <c r="AS20" s="266"/>
      <c r="AT20" s="266"/>
    </row>
    <row r="21" spans="1:46" s="290" customFormat="1" ht="15" customHeight="1">
      <c r="A21" s="267" t="s">
        <v>61</v>
      </c>
      <c r="B21" s="288" t="s">
        <v>274</v>
      </c>
      <c r="C21" s="267">
        <f>SUM(C22:C28)</f>
        <v>8</v>
      </c>
      <c r="D21" s="270">
        <f>'VIỆC-MẪU 2.THA-TĐ'!C19</f>
        <v>8</v>
      </c>
      <c r="E21" s="267">
        <f>SUM(E22:E28)</f>
        <v>0</v>
      </c>
      <c r="F21" s="270">
        <f>'VIỆC-MẪU 2.THA-TĐ'!Q19</f>
        <v>0</v>
      </c>
      <c r="G21" s="267">
        <f>SUM(G22:G28)</f>
        <v>2</v>
      </c>
      <c r="H21" s="270">
        <f>'VIỆC-MẪU 2.THA-TĐ'!AE19</f>
        <v>2</v>
      </c>
      <c r="I21" s="267">
        <f>SUM(I22:I28)</f>
        <v>0</v>
      </c>
      <c r="J21" s="270">
        <f>'VIỆC-MẪU 2.THA-TĐ'!AS19</f>
        <v>0</v>
      </c>
      <c r="K21" s="267">
        <f>SUM(K22:K28)</f>
        <v>0</v>
      </c>
      <c r="L21" s="270">
        <f>'VIỆC-MẪU 2.THA-TĐ'!BG19</f>
        <v>0</v>
      </c>
      <c r="M21" s="267">
        <f>SUM(M22:M28)</f>
        <v>1</v>
      </c>
      <c r="N21" s="270">
        <f>'VIỆC-MẪU 2.THA-TĐ'!BU19</f>
        <v>1</v>
      </c>
      <c r="O21" s="267">
        <f>SUM(O22:O28)</f>
        <v>0</v>
      </c>
      <c r="P21" s="270">
        <f>'VIỆC-MẪU 2.THA-TĐ'!CI19</f>
        <v>0</v>
      </c>
      <c r="Q21" s="267">
        <f>SUM(Q22:Q28)</f>
        <v>0</v>
      </c>
      <c r="R21" s="270">
        <f>'VIỆC-MẪU 2.THA-TĐ'!CW19</f>
        <v>0</v>
      </c>
      <c r="S21" s="267">
        <f>SUM(S22:S28)</f>
        <v>3</v>
      </c>
      <c r="T21" s="270">
        <f>'VIỆC-MẪU 2.THA-TĐ'!DK19</f>
        <v>3</v>
      </c>
      <c r="U21" s="267">
        <f>SUM(U22:U28)</f>
        <v>0</v>
      </c>
      <c r="V21" s="270">
        <f>'VIỆC-MẪU 2.THA-TĐ'!DY19</f>
        <v>0</v>
      </c>
      <c r="W21" s="267">
        <f>SUM(W22:W28)</f>
        <v>1</v>
      </c>
      <c r="X21" s="270">
        <f>'VIỆC-MẪU 2.THA-TĐ'!EM19</f>
        <v>1</v>
      </c>
      <c r="Y21" s="267">
        <f>SUM(Y22:Y28)</f>
        <v>0</v>
      </c>
      <c r="Z21" s="270">
        <f>'VIỆC-MẪU 2.THA-TĐ'!FA19</f>
        <v>0</v>
      </c>
      <c r="AA21" s="267">
        <f>SUM(AA22:AA28)</f>
        <v>1</v>
      </c>
      <c r="AB21" s="270">
        <f>'VIỆC-MẪU 2.THA-TĐ'!FO19</f>
        <v>1</v>
      </c>
      <c r="AC21" s="267">
        <f>SUM(AC22:AC28)</f>
        <v>0</v>
      </c>
      <c r="AD21" s="270">
        <f>'VIỆC-MẪU 2.THA-TĐ'!GC19</f>
        <v>0</v>
      </c>
      <c r="AE21" s="267">
        <f>SUM(AE22:AE28)</f>
        <v>0</v>
      </c>
      <c r="AF21" s="270">
        <f>'VIỆC-MẪU 2.THA-TĐ'!GQ19</f>
        <v>0</v>
      </c>
      <c r="AG21" s="267">
        <f>SUM(AG22:AG28)</f>
        <v>0</v>
      </c>
      <c r="AH21" s="270">
        <f>'VIỆC-MẪU 2.THA-TĐ'!HE19</f>
        <v>0</v>
      </c>
      <c r="AI21" s="267">
        <f>SUM(AI22:AI28)</f>
        <v>0</v>
      </c>
      <c r="AJ21" s="270">
        <f>'VIỆC-MẪU 2.THA-TĐ'!HS19</f>
        <v>0</v>
      </c>
      <c r="AK21" s="270"/>
      <c r="AL21" s="270"/>
      <c r="AM21" s="270"/>
      <c r="AN21" s="270"/>
      <c r="AO21" s="270"/>
      <c r="AP21" s="270"/>
      <c r="AQ21" s="270"/>
      <c r="AR21" s="270"/>
      <c r="AS21" s="270"/>
      <c r="AT21" s="270"/>
    </row>
    <row r="22" spans="1:46" s="105" customFormat="1" ht="15" customHeight="1">
      <c r="A22" s="265" t="s">
        <v>134</v>
      </c>
      <c r="B22" s="179" t="s">
        <v>135</v>
      </c>
      <c r="C22" s="265">
        <f>E22+G22+I22+K22+M22+O22+Q22+S22+U22+W22+Y22+AA22+AC22+AE22+AG22+AI22</f>
        <v>0</v>
      </c>
      <c r="D22" s="266">
        <f>IF(D21-C21=0,"","Kiểm tra")</f>
      </c>
      <c r="E22" s="265"/>
      <c r="F22" s="266"/>
      <c r="G22" s="265"/>
      <c r="H22" s="266">
        <f>IF(H21-G21=0,"","Kiểm tra")</f>
      </c>
      <c r="I22" s="265"/>
      <c r="J22" s="273">
        <f>IF(J21-I21=0,"","Kiểm tra")</f>
      </c>
      <c r="K22" s="265">
        <v>0</v>
      </c>
      <c r="L22" s="273">
        <f>IF(L21-K21=0,"","Kiểm tra")</f>
      </c>
      <c r="M22" s="265"/>
      <c r="N22" s="273">
        <f>IF(N21-M21=0,"","Kiểm tra")</f>
      </c>
      <c r="O22" s="265"/>
      <c r="P22" s="273">
        <f>IF(P21-O21=0,"","Kiểm tra")</f>
      </c>
      <c r="Q22" s="265"/>
      <c r="R22" s="273">
        <f>IF(R21-Q21=0,"","Kiểm tra")</f>
      </c>
      <c r="S22" s="265"/>
      <c r="T22" s="273">
        <f>IF(T21-S21=0,"","Kiểm tra")</f>
      </c>
      <c r="U22" s="265"/>
      <c r="V22" s="273">
        <f>IF(V21-U21=0,"","Kiểm tra")</f>
      </c>
      <c r="W22" s="265">
        <v>0</v>
      </c>
      <c r="X22" s="273">
        <f>IF(X21-W21=0,"","Kiểm tra")</f>
      </c>
      <c r="Y22" s="265"/>
      <c r="Z22" s="273">
        <f>IF(Z21-Y21=0,"","Kiểm tra")</f>
      </c>
      <c r="AA22" s="265"/>
      <c r="AB22" s="273">
        <f>IF(AB21-AA21=0,"","Kiểm tra")</f>
      </c>
      <c r="AC22" s="265"/>
      <c r="AD22" s="273">
        <f>IF(AD21-AC21=0,"","Kiểm tra")</f>
      </c>
      <c r="AE22" s="265"/>
      <c r="AF22" s="273">
        <f>IF(AF21-AE21=0,"","Kiểm tra")</f>
      </c>
      <c r="AG22" s="265"/>
      <c r="AH22" s="273">
        <f>IF(AH21-AG21=0,"","Kiểm tra")</f>
      </c>
      <c r="AI22" s="265"/>
      <c r="AJ22" s="273">
        <f>IF(AJ21-AI21=0,"","Kiểm tra")</f>
      </c>
      <c r="AK22" s="266"/>
      <c r="AL22" s="266"/>
      <c r="AM22" s="266"/>
      <c r="AN22" s="266"/>
      <c r="AO22" s="266"/>
      <c r="AP22" s="266"/>
      <c r="AQ22" s="266"/>
      <c r="AR22" s="266"/>
      <c r="AS22" s="266"/>
      <c r="AT22" s="266"/>
    </row>
    <row r="23" spans="1:46" s="105" customFormat="1" ht="15" customHeight="1">
      <c r="A23" s="265" t="s">
        <v>136</v>
      </c>
      <c r="B23" s="179" t="s">
        <v>137</v>
      </c>
      <c r="C23" s="265">
        <f aca="true" t="shared" si="1" ref="C23:C28">E23+G23+I23+K23+M23+O23+Q23+S23+U23+W23+Y23+AA23+AC23+AE23+AG23+AI23</f>
        <v>0</v>
      </c>
      <c r="D23" s="266"/>
      <c r="E23" s="265"/>
      <c r="F23" s="266"/>
      <c r="G23" s="265"/>
      <c r="H23" s="266"/>
      <c r="I23" s="265"/>
      <c r="J23" s="266"/>
      <c r="K23" s="265">
        <v>0</v>
      </c>
      <c r="L23" s="266"/>
      <c r="M23" s="265"/>
      <c r="N23" s="266"/>
      <c r="O23" s="265"/>
      <c r="P23" s="266"/>
      <c r="Q23" s="265"/>
      <c r="R23" s="266"/>
      <c r="S23" s="265"/>
      <c r="T23" s="266"/>
      <c r="U23" s="265"/>
      <c r="V23" s="266"/>
      <c r="W23" s="265">
        <v>0</v>
      </c>
      <c r="X23" s="266"/>
      <c r="Y23" s="265"/>
      <c r="Z23" s="266"/>
      <c r="AA23" s="265"/>
      <c r="AB23" s="266"/>
      <c r="AC23" s="265"/>
      <c r="AD23" s="266"/>
      <c r="AE23" s="265"/>
      <c r="AF23" s="266"/>
      <c r="AG23" s="265"/>
      <c r="AH23" s="266"/>
      <c r="AI23" s="265"/>
      <c r="AJ23" s="266"/>
      <c r="AK23" s="266"/>
      <c r="AL23" s="266"/>
      <c r="AM23" s="266"/>
      <c r="AN23" s="266"/>
      <c r="AO23" s="266"/>
      <c r="AP23" s="266"/>
      <c r="AQ23" s="266"/>
      <c r="AR23" s="266"/>
      <c r="AS23" s="266"/>
      <c r="AT23" s="266"/>
    </row>
    <row r="24" spans="1:46" s="105" customFormat="1" ht="15" customHeight="1">
      <c r="A24" s="265" t="s">
        <v>138</v>
      </c>
      <c r="B24" s="179" t="s">
        <v>157</v>
      </c>
      <c r="C24" s="265">
        <f t="shared" si="1"/>
        <v>5</v>
      </c>
      <c r="D24" s="266"/>
      <c r="E24" s="265"/>
      <c r="F24" s="266"/>
      <c r="G24" s="265">
        <v>1</v>
      </c>
      <c r="H24" s="266"/>
      <c r="I24" s="265">
        <v>0</v>
      </c>
      <c r="J24" s="266"/>
      <c r="K24" s="265">
        <v>0</v>
      </c>
      <c r="L24" s="266"/>
      <c r="M24" s="265">
        <v>1</v>
      </c>
      <c r="N24" s="266"/>
      <c r="O24" s="265">
        <v>0</v>
      </c>
      <c r="P24" s="266"/>
      <c r="Q24" s="265"/>
      <c r="R24" s="266"/>
      <c r="S24" s="265">
        <v>1</v>
      </c>
      <c r="T24" s="266"/>
      <c r="U24" s="265">
        <v>0</v>
      </c>
      <c r="V24" s="266"/>
      <c r="W24" s="265">
        <v>1</v>
      </c>
      <c r="X24" s="266"/>
      <c r="Y24" s="265"/>
      <c r="Z24" s="266"/>
      <c r="AA24" s="265">
        <v>1</v>
      </c>
      <c r="AB24" s="266"/>
      <c r="AC24" s="265"/>
      <c r="AD24" s="266"/>
      <c r="AE24" s="265"/>
      <c r="AF24" s="266"/>
      <c r="AG24" s="265"/>
      <c r="AH24" s="266"/>
      <c r="AI24" s="265"/>
      <c r="AJ24" s="266"/>
      <c r="AK24" s="266"/>
      <c r="AL24" s="266"/>
      <c r="AM24" s="266"/>
      <c r="AN24" s="266"/>
      <c r="AO24" s="266"/>
      <c r="AP24" s="266"/>
      <c r="AQ24" s="266"/>
      <c r="AR24" s="266"/>
      <c r="AS24" s="266"/>
      <c r="AT24" s="266"/>
    </row>
    <row r="25" spans="1:46" s="105" customFormat="1" ht="15" customHeight="1">
      <c r="A25" s="265" t="s">
        <v>140</v>
      </c>
      <c r="B25" s="179" t="s">
        <v>122</v>
      </c>
      <c r="C25" s="265">
        <f t="shared" si="1"/>
        <v>3</v>
      </c>
      <c r="D25" s="266"/>
      <c r="E25" s="265">
        <v>0</v>
      </c>
      <c r="F25" s="266"/>
      <c r="G25" s="265">
        <v>1</v>
      </c>
      <c r="H25" s="266"/>
      <c r="I25" s="265"/>
      <c r="J25" s="266"/>
      <c r="K25" s="265">
        <v>0</v>
      </c>
      <c r="L25" s="266"/>
      <c r="M25" s="265"/>
      <c r="N25" s="266"/>
      <c r="O25" s="265"/>
      <c r="P25" s="266"/>
      <c r="Q25" s="265"/>
      <c r="R25" s="266"/>
      <c r="S25" s="265">
        <v>2</v>
      </c>
      <c r="T25" s="266"/>
      <c r="U25" s="265">
        <v>0</v>
      </c>
      <c r="V25" s="266"/>
      <c r="W25" s="265">
        <v>0</v>
      </c>
      <c r="X25" s="266"/>
      <c r="Y25" s="265"/>
      <c r="Z25" s="266"/>
      <c r="AA25" s="265"/>
      <c r="AB25" s="266"/>
      <c r="AC25" s="265"/>
      <c r="AD25" s="266"/>
      <c r="AE25" s="265"/>
      <c r="AF25" s="266"/>
      <c r="AG25" s="265"/>
      <c r="AH25" s="266"/>
      <c r="AI25" s="265"/>
      <c r="AJ25" s="266"/>
      <c r="AK25" s="266"/>
      <c r="AL25" s="266"/>
      <c r="AM25" s="266"/>
      <c r="AN25" s="266"/>
      <c r="AO25" s="266"/>
      <c r="AP25" s="266"/>
      <c r="AQ25" s="266"/>
      <c r="AR25" s="266"/>
      <c r="AS25" s="266"/>
      <c r="AT25" s="266"/>
    </row>
    <row r="26" spans="1:46" s="105" customFormat="1" ht="15" customHeight="1">
      <c r="A26" s="265" t="s">
        <v>141</v>
      </c>
      <c r="B26" s="179" t="s">
        <v>158</v>
      </c>
      <c r="C26" s="265">
        <f t="shared" si="1"/>
        <v>0</v>
      </c>
      <c r="D26" s="266"/>
      <c r="E26" s="265"/>
      <c r="F26" s="266"/>
      <c r="G26" s="265"/>
      <c r="H26" s="266"/>
      <c r="I26" s="265"/>
      <c r="J26" s="266"/>
      <c r="K26" s="265">
        <v>0</v>
      </c>
      <c r="L26" s="266"/>
      <c r="M26" s="265"/>
      <c r="N26" s="266"/>
      <c r="O26" s="265"/>
      <c r="P26" s="266"/>
      <c r="Q26" s="265"/>
      <c r="R26" s="266"/>
      <c r="S26" s="265"/>
      <c r="T26" s="266"/>
      <c r="U26" s="265"/>
      <c r="V26" s="266"/>
      <c r="W26" s="265">
        <v>0</v>
      </c>
      <c r="X26" s="266"/>
      <c r="Y26" s="265"/>
      <c r="Z26" s="266"/>
      <c r="AA26" s="265"/>
      <c r="AB26" s="266"/>
      <c r="AC26" s="265"/>
      <c r="AD26" s="266"/>
      <c r="AE26" s="265"/>
      <c r="AF26" s="266"/>
      <c r="AG26" s="265"/>
      <c r="AH26" s="266"/>
      <c r="AI26" s="265"/>
      <c r="AJ26" s="266"/>
      <c r="AK26" s="266"/>
      <c r="AL26" s="266"/>
      <c r="AM26" s="266"/>
      <c r="AN26" s="266"/>
      <c r="AO26" s="266"/>
      <c r="AP26" s="266"/>
      <c r="AQ26" s="266"/>
      <c r="AR26" s="266"/>
      <c r="AS26" s="266"/>
      <c r="AT26" s="266"/>
    </row>
    <row r="27" spans="1:46" s="105" customFormat="1" ht="15" customHeight="1">
      <c r="A27" s="265" t="s">
        <v>142</v>
      </c>
      <c r="B27" s="179" t="s">
        <v>125</v>
      </c>
      <c r="C27" s="265">
        <f t="shared" si="1"/>
        <v>0</v>
      </c>
      <c r="D27" s="266"/>
      <c r="E27" s="265"/>
      <c r="F27" s="266"/>
      <c r="G27" s="265"/>
      <c r="H27" s="266"/>
      <c r="I27" s="265"/>
      <c r="J27" s="266"/>
      <c r="K27" s="265">
        <v>0</v>
      </c>
      <c r="L27" s="266"/>
      <c r="M27" s="265"/>
      <c r="N27" s="266"/>
      <c r="O27" s="265"/>
      <c r="P27" s="266"/>
      <c r="Q27" s="265"/>
      <c r="R27" s="266"/>
      <c r="S27" s="265"/>
      <c r="T27" s="266"/>
      <c r="U27" s="265"/>
      <c r="V27" s="266"/>
      <c r="W27" s="265">
        <v>0</v>
      </c>
      <c r="X27" s="266"/>
      <c r="Y27" s="265"/>
      <c r="Z27" s="266"/>
      <c r="AA27" s="265"/>
      <c r="AB27" s="266"/>
      <c r="AC27" s="265"/>
      <c r="AD27" s="266"/>
      <c r="AE27" s="265"/>
      <c r="AF27" s="266"/>
      <c r="AG27" s="265"/>
      <c r="AH27" s="266"/>
      <c r="AI27" s="265"/>
      <c r="AJ27" s="266"/>
      <c r="AK27" s="266"/>
      <c r="AL27" s="266"/>
      <c r="AM27" s="266"/>
      <c r="AN27" s="266"/>
      <c r="AO27" s="266"/>
      <c r="AP27" s="266"/>
      <c r="AQ27" s="266"/>
      <c r="AR27" s="266"/>
      <c r="AS27" s="266"/>
      <c r="AT27" s="266"/>
    </row>
    <row r="28" spans="1:46" s="105" customFormat="1" ht="15" customHeight="1">
      <c r="A28" s="265" t="s">
        <v>159</v>
      </c>
      <c r="B28" s="179" t="s">
        <v>160</v>
      </c>
      <c r="C28" s="265">
        <f t="shared" si="1"/>
        <v>0</v>
      </c>
      <c r="D28" s="266"/>
      <c r="E28" s="265"/>
      <c r="F28" s="266"/>
      <c r="G28" s="265"/>
      <c r="H28" s="266"/>
      <c r="I28" s="265"/>
      <c r="J28" s="266"/>
      <c r="K28" s="265">
        <v>0</v>
      </c>
      <c r="L28" s="266"/>
      <c r="M28" s="265"/>
      <c r="N28" s="266"/>
      <c r="O28" s="265"/>
      <c r="P28" s="266"/>
      <c r="Q28" s="265"/>
      <c r="R28" s="266"/>
      <c r="S28" s="265"/>
      <c r="T28" s="266"/>
      <c r="U28" s="265"/>
      <c r="V28" s="266"/>
      <c r="W28" s="265">
        <v>0</v>
      </c>
      <c r="X28" s="266"/>
      <c r="Y28" s="265"/>
      <c r="Z28" s="266"/>
      <c r="AA28" s="265"/>
      <c r="AB28" s="266"/>
      <c r="AC28" s="265"/>
      <c r="AD28" s="266"/>
      <c r="AE28" s="265"/>
      <c r="AF28" s="266"/>
      <c r="AG28" s="265"/>
      <c r="AH28" s="266"/>
      <c r="AI28" s="265"/>
      <c r="AJ28" s="266"/>
      <c r="AK28" s="266"/>
      <c r="AL28" s="266"/>
      <c r="AM28" s="266"/>
      <c r="AN28" s="266"/>
      <c r="AO28" s="266"/>
      <c r="AP28" s="266"/>
      <c r="AQ28" s="266"/>
      <c r="AR28" s="266"/>
      <c r="AS28" s="266"/>
      <c r="AT28" s="266"/>
    </row>
    <row r="29" spans="1:46" s="290" customFormat="1" ht="15" customHeight="1">
      <c r="A29" s="267" t="s">
        <v>62</v>
      </c>
      <c r="B29" s="288" t="s">
        <v>276</v>
      </c>
      <c r="C29" s="267">
        <f>C30+C31+C32</f>
        <v>125</v>
      </c>
      <c r="D29" s="270">
        <f>'VIỆC-MẪU 2.THA-TĐ'!C25</f>
        <v>125</v>
      </c>
      <c r="E29" s="267">
        <f>E30+E31+E32</f>
        <v>6</v>
      </c>
      <c r="F29" s="270">
        <f>'VIỆC-MẪU 2.THA-TĐ'!Q25</f>
        <v>6</v>
      </c>
      <c r="G29" s="267">
        <f>G30+G31+G32</f>
        <v>61</v>
      </c>
      <c r="H29" s="270">
        <f>'VIỆC-MẪU 2.THA-TĐ'!AE25</f>
        <v>61</v>
      </c>
      <c r="I29" s="267">
        <f>I30+I31+I32</f>
        <v>10</v>
      </c>
      <c r="J29" s="270">
        <f>'VIỆC-MẪU 2.THA-TĐ'!AS25</f>
        <v>10</v>
      </c>
      <c r="K29" s="267">
        <f>K30+K31+K32</f>
        <v>5</v>
      </c>
      <c r="L29" s="270">
        <f>'VIỆC-MẪU 2.THA-TĐ'!BG25</f>
        <v>5</v>
      </c>
      <c r="M29" s="267">
        <f>M30+M31+M32</f>
        <v>22</v>
      </c>
      <c r="N29" s="270">
        <f>'VIỆC-MẪU 2.THA-TĐ'!BU25</f>
        <v>22</v>
      </c>
      <c r="O29" s="267">
        <f>O30+O31+O32</f>
        <v>4</v>
      </c>
      <c r="P29" s="270">
        <f>'VIỆC-MẪU 2.THA-TĐ'!CI25</f>
        <v>4</v>
      </c>
      <c r="Q29" s="267">
        <f>Q30+Q31+Q32</f>
        <v>0</v>
      </c>
      <c r="R29" s="270">
        <f>'VIỆC-MẪU 2.THA-TĐ'!CW25</f>
        <v>0</v>
      </c>
      <c r="S29" s="267">
        <f>S30+S31+S32</f>
        <v>4</v>
      </c>
      <c r="T29" s="270">
        <f>'VIỆC-MẪU 2.THA-TĐ'!DK25</f>
        <v>4</v>
      </c>
      <c r="U29" s="267">
        <f>U30+U31+U32</f>
        <v>9</v>
      </c>
      <c r="V29" s="270">
        <f>'VIỆC-MẪU 2.THA-TĐ'!DY25</f>
        <v>9</v>
      </c>
      <c r="W29" s="267">
        <f>W30+W31+W32</f>
        <v>4</v>
      </c>
      <c r="X29" s="270">
        <f>'VIỆC-MẪU 2.THA-TĐ'!EM25</f>
        <v>4</v>
      </c>
      <c r="Y29" s="267">
        <f>Y30+Y31+Y32</f>
        <v>0</v>
      </c>
      <c r="Z29" s="270">
        <f>'VIỆC-MẪU 2.THA-TĐ'!FA25</f>
        <v>0</v>
      </c>
      <c r="AA29" s="267">
        <f>AA30+AA31+AA32</f>
        <v>0</v>
      </c>
      <c r="AB29" s="270">
        <f>'VIỆC-MẪU 2.THA-TĐ'!FO25</f>
        <v>0</v>
      </c>
      <c r="AC29" s="267">
        <f>AC30+AC31+AC32</f>
        <v>0</v>
      </c>
      <c r="AD29" s="270">
        <f>'VIỆC-MẪU 2.THA-TĐ'!GC25</f>
        <v>0</v>
      </c>
      <c r="AE29" s="267">
        <f>AE30+AE31+AE32</f>
        <v>0</v>
      </c>
      <c r="AF29" s="270">
        <f>'VIỆC-MẪU 2.THA-TĐ'!GQ25</f>
        <v>0</v>
      </c>
      <c r="AG29" s="267">
        <f>AG30+AG31+AG32</f>
        <v>0</v>
      </c>
      <c r="AH29" s="270">
        <f>'VIỆC-MẪU 2.THA-TĐ'!HE25</f>
        <v>0</v>
      </c>
      <c r="AI29" s="267">
        <f>AI30+AI31+AI32</f>
        <v>0</v>
      </c>
      <c r="AJ29" s="270">
        <f>'VIỆC-MẪU 2.THA-TĐ'!HS25</f>
        <v>0</v>
      </c>
      <c r="AK29" s="270"/>
      <c r="AL29" s="270"/>
      <c r="AM29" s="270"/>
      <c r="AN29" s="270"/>
      <c r="AO29" s="270"/>
      <c r="AP29" s="270"/>
      <c r="AQ29" s="270"/>
      <c r="AR29" s="270"/>
      <c r="AS29" s="270"/>
      <c r="AT29" s="270"/>
    </row>
    <row r="30" spans="1:36" ht="15" customHeight="1">
      <c r="A30" s="265" t="s">
        <v>144</v>
      </c>
      <c r="B30" s="179" t="s">
        <v>135</v>
      </c>
      <c r="C30" s="394">
        <f>E30+G30+I30+K30+M30+O30+Q30+S30+U30+W30+Y30+AA30+AC30+AE30+AG30+AI30</f>
        <v>125</v>
      </c>
      <c r="D30" s="102">
        <f>IF(D29-C29=0,"","Kiểm tra")</f>
      </c>
      <c r="E30" s="345">
        <v>6</v>
      </c>
      <c r="F30" s="102">
        <f>IF(F29-E29=0,"","Kiểm tra")</f>
      </c>
      <c r="G30" s="345">
        <v>61</v>
      </c>
      <c r="H30" s="102">
        <f>IF(H29-G29=0,"","Kiểm tra")</f>
      </c>
      <c r="I30" s="345">
        <v>10</v>
      </c>
      <c r="J30" s="273">
        <f>IF(J29-I29=0,"","Kiểm tra")</f>
      </c>
      <c r="K30" s="345">
        <v>5</v>
      </c>
      <c r="L30" s="273">
        <f>IF(L29-K29=0,"","Kiểm tra")</f>
      </c>
      <c r="M30" s="345">
        <v>22</v>
      </c>
      <c r="N30" s="273">
        <f>IF(N29-M29=0,"","Kiểm tra")</f>
      </c>
      <c r="O30" s="345">
        <v>4</v>
      </c>
      <c r="P30" s="273">
        <f>IF(P29-O29=0,"","Kiểm tra")</f>
      </c>
      <c r="Q30" s="345">
        <v>0</v>
      </c>
      <c r="R30" s="273">
        <f>IF(R29-Q29=0,"","Kiểm tra")</f>
      </c>
      <c r="S30" s="345">
        <v>4</v>
      </c>
      <c r="T30" s="273">
        <f>IF(T29-S29=0,"","Kiểm tra")</f>
      </c>
      <c r="U30" s="345">
        <v>9</v>
      </c>
      <c r="V30" s="273">
        <f>IF(V29-U29=0,"","Kiểm tra")</f>
      </c>
      <c r="W30" s="345">
        <v>4</v>
      </c>
      <c r="X30" s="273">
        <f>IF(X29-W29=0,"","Kiểm tra")</f>
      </c>
      <c r="Y30" s="345">
        <v>0</v>
      </c>
      <c r="Z30" s="273">
        <f>IF(Z29-Y29=0,"","Kiểm tra")</f>
      </c>
      <c r="AA30" s="345">
        <v>0</v>
      </c>
      <c r="AB30" s="273">
        <f>IF(AB29-AA29=0,"","Kiểm tra")</f>
      </c>
      <c r="AC30" s="345"/>
      <c r="AD30" s="273">
        <f>IF(AD29-AC29=0,"","Kiểm tra")</f>
      </c>
      <c r="AE30" s="345"/>
      <c r="AF30" s="273">
        <f>IF(AF29-AE29=0,"","Kiểm tra")</f>
      </c>
      <c r="AG30" s="345"/>
      <c r="AH30" s="273">
        <f>IF(AH29-AG29=0,"","Kiểm tra")</f>
      </c>
      <c r="AI30" s="345"/>
      <c r="AJ30" s="273">
        <f>IF(AJ29-AI29=0,"","Kiểm tra")</f>
      </c>
    </row>
    <row r="31" spans="1:46" s="105" customFormat="1" ht="15" customHeight="1">
      <c r="A31" s="265" t="s">
        <v>145</v>
      </c>
      <c r="B31" s="179" t="s">
        <v>137</v>
      </c>
      <c r="C31" s="394">
        <f>E31+G31+I31+K31+M31+O31+Q31+S31+U31+W31+Y31+AA31+AC31+AE31+AG31+AI31</f>
        <v>0</v>
      </c>
      <c r="D31" s="266"/>
      <c r="E31" s="265">
        <v>0</v>
      </c>
      <c r="F31" s="266"/>
      <c r="G31" s="265"/>
      <c r="H31" s="266"/>
      <c r="I31" s="265">
        <v>0</v>
      </c>
      <c r="J31" s="266"/>
      <c r="K31" s="265">
        <v>0</v>
      </c>
      <c r="L31" s="266"/>
      <c r="M31" s="265"/>
      <c r="N31" s="266"/>
      <c r="O31" s="265"/>
      <c r="P31" s="266"/>
      <c r="Q31" s="265"/>
      <c r="R31" s="266"/>
      <c r="S31" s="265">
        <v>0</v>
      </c>
      <c r="T31" s="266"/>
      <c r="U31" s="265"/>
      <c r="V31" s="266"/>
      <c r="W31" s="265"/>
      <c r="X31" s="266"/>
      <c r="Y31" s="265"/>
      <c r="Z31" s="266"/>
      <c r="AA31" s="265"/>
      <c r="AB31" s="266"/>
      <c r="AC31" s="265"/>
      <c r="AD31" s="266"/>
      <c r="AE31" s="265"/>
      <c r="AF31" s="266"/>
      <c r="AG31" s="265"/>
      <c r="AH31" s="266"/>
      <c r="AI31" s="265"/>
      <c r="AJ31" s="266"/>
      <c r="AK31" s="266"/>
      <c r="AL31" s="266"/>
      <c r="AM31" s="266"/>
      <c r="AN31" s="266"/>
      <c r="AO31" s="266"/>
      <c r="AP31" s="266"/>
      <c r="AQ31" s="266"/>
      <c r="AR31" s="266"/>
      <c r="AS31" s="266"/>
      <c r="AT31" s="266"/>
    </row>
    <row r="32" spans="1:46" s="105" customFormat="1" ht="15" customHeight="1">
      <c r="A32" s="265" t="s">
        <v>146</v>
      </c>
      <c r="B32" s="179" t="s">
        <v>157</v>
      </c>
      <c r="C32" s="394">
        <f>E32+G32+I32+K32+M32+O32+Q32+S32+U32+W32+Y32+AA32+AC32+AE32+AG32+AI32</f>
        <v>0</v>
      </c>
      <c r="D32" s="266"/>
      <c r="E32" s="265">
        <v>0</v>
      </c>
      <c r="F32" s="266"/>
      <c r="G32" s="265"/>
      <c r="H32" s="266"/>
      <c r="I32" s="265">
        <v>0</v>
      </c>
      <c r="J32" s="266"/>
      <c r="K32" s="265"/>
      <c r="L32" s="266"/>
      <c r="M32" s="265"/>
      <c r="N32" s="266"/>
      <c r="O32" s="265">
        <v>0</v>
      </c>
      <c r="P32" s="266"/>
      <c r="Q32" s="265"/>
      <c r="R32" s="266"/>
      <c r="S32" s="265">
        <v>0</v>
      </c>
      <c r="T32" s="266"/>
      <c r="U32" s="265"/>
      <c r="V32" s="266"/>
      <c r="W32" s="265"/>
      <c r="X32" s="266"/>
      <c r="Y32" s="265"/>
      <c r="Z32" s="266"/>
      <c r="AA32" s="265"/>
      <c r="AB32" s="266"/>
      <c r="AC32" s="265"/>
      <c r="AD32" s="266"/>
      <c r="AE32" s="265"/>
      <c r="AF32" s="266"/>
      <c r="AG32" s="265"/>
      <c r="AH32" s="266"/>
      <c r="AI32" s="265"/>
      <c r="AJ32" s="266"/>
      <c r="AK32" s="266"/>
      <c r="AL32" s="266"/>
      <c r="AM32" s="266"/>
      <c r="AN32" s="266"/>
      <c r="AO32" s="266"/>
      <c r="AP32" s="266"/>
      <c r="AQ32" s="266"/>
      <c r="AR32" s="266"/>
      <c r="AS32" s="266"/>
      <c r="AT32" s="266"/>
    </row>
    <row r="33" spans="1:46" s="114" customFormat="1" ht="22.5" customHeight="1">
      <c r="A33" s="113"/>
      <c r="B33" s="113" t="str">
        <f>'Khai báo'!C7</f>
        <v>Long An, ngày  29  tháng  06  năm 2018</v>
      </c>
      <c r="C33" s="111" t="str">
        <f>B33</f>
        <v>Long An, ngày  29  tháng  06  năm 2018</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row>
    <row r="34" spans="1:46" s="105" customFormat="1" ht="15.75">
      <c r="A34" s="106"/>
      <c r="B34" s="107" t="s">
        <v>161</v>
      </c>
      <c r="C34" s="115" t="str">
        <f>'Khai báo'!C8</f>
        <v>CỤC TRƯỞNG</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row>
    <row r="35" spans="1:46" s="112" customFormat="1" ht="15.75">
      <c r="A35" s="111"/>
      <c r="B35" s="98"/>
      <c r="C35" s="111"/>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row>
    <row r="36" spans="1:46" s="105" customFormat="1" ht="15.75">
      <c r="A36" s="106"/>
      <c r="B36" s="96"/>
      <c r="C36" s="10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row>
    <row r="37" spans="1:46" s="105" customFormat="1" ht="15.75">
      <c r="A37" s="106"/>
      <c r="B37" s="96"/>
      <c r="C37" s="10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row>
    <row r="38" spans="1:3" ht="15.75">
      <c r="A38" s="108"/>
      <c r="B38" s="96"/>
      <c r="C38" s="266"/>
    </row>
    <row r="39" spans="2:3" ht="15.75">
      <c r="B39" s="685" t="s">
        <v>367</v>
      </c>
      <c r="C39" s="158" t="s">
        <v>334</v>
      </c>
    </row>
    <row r="40" ht="15.75">
      <c r="B40" s="110"/>
    </row>
  </sheetData>
  <sheetProtection/>
  <mergeCells count="3">
    <mergeCell ref="A1:C1"/>
    <mergeCell ref="A2:B2"/>
    <mergeCell ref="A3:B3"/>
  </mergeCells>
  <printOptions/>
  <pageMargins left="0.76" right="0.25" top="0" bottom="0" header="0.2" footer="0.2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dimension ref="A1:O26"/>
  <sheetViews>
    <sheetView zoomScalePageLayoutView="0" workbookViewId="0" topLeftCell="A1">
      <selection activeCell="H20" sqref="H20"/>
    </sheetView>
  </sheetViews>
  <sheetFormatPr defaultColWidth="9.00390625" defaultRowHeight="15.75"/>
  <cols>
    <col min="1" max="1" width="4.875" style="0" customWidth="1"/>
    <col min="2" max="2" width="18.875" style="0" customWidth="1"/>
    <col min="6" max="6" width="7.25390625" style="0" customWidth="1"/>
    <col min="8" max="8" width="6.50390625" style="0" customWidth="1"/>
    <col min="12" max="12" width="8.25390625" style="0" customWidth="1"/>
    <col min="13" max="13" width="5.625" style="0" customWidth="1"/>
  </cols>
  <sheetData>
    <row r="1" spans="1:15" ht="16.5">
      <c r="A1" s="955" t="s">
        <v>326</v>
      </c>
      <c r="B1" s="955"/>
      <c r="C1" s="138"/>
      <c r="D1" s="956" t="s">
        <v>69</v>
      </c>
      <c r="E1" s="956"/>
      <c r="F1" s="956"/>
      <c r="G1" s="956"/>
      <c r="H1" s="956"/>
      <c r="I1" s="956"/>
      <c r="J1" s="956"/>
      <c r="K1" s="956"/>
      <c r="L1" s="955" t="s">
        <v>290</v>
      </c>
      <c r="M1" s="955"/>
      <c r="N1" s="955"/>
      <c r="O1" s="955"/>
    </row>
    <row r="2" spans="1:15" ht="16.5">
      <c r="A2" s="138" t="s">
        <v>269</v>
      </c>
      <c r="B2" s="138"/>
      <c r="C2" s="138"/>
      <c r="D2" s="956" t="s">
        <v>327</v>
      </c>
      <c r="E2" s="956"/>
      <c r="F2" s="956"/>
      <c r="G2" s="956"/>
      <c r="H2" s="956"/>
      <c r="I2" s="956"/>
      <c r="J2" s="956"/>
      <c r="K2" s="956"/>
      <c r="L2" s="957" t="str">
        <f>'Khai báo'!C4</f>
        <v>Cục THADS tỉnh Long An - 01ĐV.</v>
      </c>
      <c r="M2" s="957"/>
      <c r="N2" s="957"/>
      <c r="O2" s="957"/>
    </row>
    <row r="3" spans="1:15" ht="16.5">
      <c r="A3" s="138" t="s">
        <v>270</v>
      </c>
      <c r="B3" s="138"/>
      <c r="C3" s="97"/>
      <c r="D3" s="959" t="str">
        <f>'Khai báo'!C3</f>
        <v>09 Tháng / Năm 2018</v>
      </c>
      <c r="E3" s="959"/>
      <c r="F3" s="959"/>
      <c r="G3" s="959"/>
      <c r="H3" s="959"/>
      <c r="I3" s="959"/>
      <c r="J3" s="959"/>
      <c r="K3" s="959"/>
      <c r="L3" s="955" t="s">
        <v>299</v>
      </c>
      <c r="M3" s="955"/>
      <c r="N3" s="955"/>
      <c r="O3" s="955"/>
    </row>
    <row r="4" spans="1:15" ht="15.75">
      <c r="A4" s="103" t="s">
        <v>86</v>
      </c>
      <c r="B4" s="103"/>
      <c r="C4" s="100"/>
      <c r="D4" s="109"/>
      <c r="E4" s="109"/>
      <c r="F4" s="100"/>
      <c r="G4" s="162"/>
      <c r="H4" s="162"/>
      <c r="I4" s="162"/>
      <c r="J4" s="100"/>
      <c r="K4" s="109"/>
      <c r="L4" s="957" t="str">
        <f>'Khai báo'!C5</f>
        <v>Tổng Cục Thi hành án dân sự.</v>
      </c>
      <c r="M4" s="957"/>
      <c r="N4" s="957"/>
      <c r="O4" s="957"/>
    </row>
    <row r="5" spans="1:15" ht="15.75">
      <c r="A5" s="97"/>
      <c r="B5" s="100"/>
      <c r="C5" s="100"/>
      <c r="D5" s="100"/>
      <c r="E5" s="100"/>
      <c r="F5" s="107"/>
      <c r="G5" s="165"/>
      <c r="H5" s="165"/>
      <c r="I5" s="165"/>
      <c r="J5" s="107"/>
      <c r="K5" s="166"/>
      <c r="L5" s="958" t="s">
        <v>8</v>
      </c>
      <c r="M5" s="958"/>
      <c r="N5" s="958"/>
      <c r="O5" s="958"/>
    </row>
    <row r="6" spans="1:15" ht="15.75">
      <c r="A6" s="939" t="s">
        <v>57</v>
      </c>
      <c r="B6" s="940"/>
      <c r="C6" s="945" t="s">
        <v>27</v>
      </c>
      <c r="D6" s="947" t="s">
        <v>255</v>
      </c>
      <c r="E6" s="948"/>
      <c r="F6" s="948"/>
      <c r="G6" s="948"/>
      <c r="H6" s="948"/>
      <c r="I6" s="948"/>
      <c r="J6" s="948"/>
      <c r="K6" s="948"/>
      <c r="L6" s="948"/>
      <c r="M6" s="948"/>
      <c r="N6" s="948"/>
      <c r="O6" s="949"/>
    </row>
    <row r="7" spans="1:15" ht="15.75">
      <c r="A7" s="941"/>
      <c r="B7" s="942"/>
      <c r="C7" s="946"/>
      <c r="D7" s="950" t="s">
        <v>87</v>
      </c>
      <c r="E7" s="952" t="s">
        <v>88</v>
      </c>
      <c r="F7" s="953"/>
      <c r="G7" s="954"/>
      <c r="H7" s="937" t="s">
        <v>89</v>
      </c>
      <c r="I7" s="937" t="s">
        <v>90</v>
      </c>
      <c r="J7" s="937" t="s">
        <v>91</v>
      </c>
      <c r="K7" s="937" t="s">
        <v>92</v>
      </c>
      <c r="L7" s="937" t="s">
        <v>93</v>
      </c>
      <c r="M7" s="937" t="s">
        <v>94</v>
      </c>
      <c r="N7" s="960" t="s">
        <v>151</v>
      </c>
      <c r="O7" s="937" t="s">
        <v>95</v>
      </c>
    </row>
    <row r="8" spans="1:15" ht="15.75">
      <c r="A8" s="941"/>
      <c r="B8" s="942"/>
      <c r="C8" s="946"/>
      <c r="D8" s="950"/>
      <c r="E8" s="960" t="s">
        <v>25</v>
      </c>
      <c r="F8" s="963" t="s">
        <v>6</v>
      </c>
      <c r="G8" s="964"/>
      <c r="H8" s="937"/>
      <c r="I8" s="937"/>
      <c r="J8" s="937"/>
      <c r="K8" s="937"/>
      <c r="L8" s="937"/>
      <c r="M8" s="937"/>
      <c r="N8" s="937"/>
      <c r="O8" s="937"/>
    </row>
    <row r="9" spans="1:15" ht="30">
      <c r="A9" s="943"/>
      <c r="B9" s="944"/>
      <c r="C9" s="946"/>
      <c r="D9" s="951"/>
      <c r="E9" s="938"/>
      <c r="F9" s="167" t="s">
        <v>96</v>
      </c>
      <c r="G9" s="169" t="s">
        <v>97</v>
      </c>
      <c r="H9" s="938"/>
      <c r="I9" s="938"/>
      <c r="J9" s="938"/>
      <c r="K9" s="938"/>
      <c r="L9" s="938"/>
      <c r="M9" s="938"/>
      <c r="N9" s="938"/>
      <c r="O9" s="938"/>
    </row>
    <row r="10" spans="1:15" ht="15.75">
      <c r="A10" s="967" t="s">
        <v>28</v>
      </c>
      <c r="B10" s="968"/>
      <c r="C10" s="170">
        <v>1</v>
      </c>
      <c r="D10" s="170">
        <v>2</v>
      </c>
      <c r="E10" s="170">
        <v>3</v>
      </c>
      <c r="F10" s="170">
        <v>4</v>
      </c>
      <c r="G10" s="170">
        <v>5</v>
      </c>
      <c r="H10" s="170">
        <v>6</v>
      </c>
      <c r="I10" s="170">
        <v>7</v>
      </c>
      <c r="J10" s="170">
        <v>8</v>
      </c>
      <c r="K10" s="170">
        <v>9</v>
      </c>
      <c r="L10" s="170">
        <v>10</v>
      </c>
      <c r="M10" s="170">
        <v>11</v>
      </c>
      <c r="N10" s="170">
        <v>12</v>
      </c>
      <c r="O10" s="170">
        <v>13</v>
      </c>
    </row>
    <row r="11" spans="1:15" ht="15.75">
      <c r="A11" s="174" t="s">
        <v>0</v>
      </c>
      <c r="B11" s="175" t="s">
        <v>98</v>
      </c>
      <c r="C11" s="176">
        <f>D11+E11+H11+I11+J11+K11+L11+M11+O11</f>
        <v>958</v>
      </c>
      <c r="D11" s="177">
        <f>D12+D13</f>
        <v>419</v>
      </c>
      <c r="E11" s="177">
        <f>F11+G11</f>
        <v>107</v>
      </c>
      <c r="F11" s="178">
        <f>F12+F13</f>
        <v>2</v>
      </c>
      <c r="G11" s="178">
        <f aca="true" t="shared" si="0" ref="G11:O11">G12+G13</f>
        <v>105</v>
      </c>
      <c r="H11" s="178">
        <f t="shared" si="0"/>
        <v>158</v>
      </c>
      <c r="I11" s="178">
        <f t="shared" si="0"/>
        <v>6</v>
      </c>
      <c r="J11" s="178">
        <f t="shared" si="0"/>
        <v>224</v>
      </c>
      <c r="K11" s="178">
        <f t="shared" si="0"/>
        <v>13</v>
      </c>
      <c r="L11" s="178">
        <f t="shared" si="0"/>
        <v>0</v>
      </c>
      <c r="M11" s="178">
        <f t="shared" si="0"/>
        <v>31</v>
      </c>
      <c r="N11" s="178"/>
      <c r="O11" s="178">
        <f t="shared" si="0"/>
        <v>0</v>
      </c>
    </row>
    <row r="12" spans="1:15" ht="15.75">
      <c r="A12" s="180">
        <v>1</v>
      </c>
      <c r="B12" s="181" t="s">
        <v>99</v>
      </c>
      <c r="C12" s="176">
        <f aca="true" t="shared" si="1" ref="C12:C25">D12+E12+H12+I12+J12+K12+L12+M12+O12</f>
        <v>522</v>
      </c>
      <c r="D12" s="559">
        <f>'VIỆC-MẪU 1.THA-CĐ'!D12+'VIỆC-MẪU 2.THA-TĐ'!D12</f>
        <v>243</v>
      </c>
      <c r="E12" s="177">
        <f aca="true" t="shared" si="2" ref="E12:E25">F12+G12</f>
        <v>34</v>
      </c>
      <c r="F12" s="560">
        <f>'VIỆC-MẪU 1.THA-CĐ'!F12+'VIỆC-MẪU 2.THA-TĐ'!F12</f>
        <v>2</v>
      </c>
      <c r="G12" s="560">
        <f>'VIỆC-MẪU 1.THA-CĐ'!G12+'VIỆC-MẪU 2.THA-TĐ'!G12</f>
        <v>32</v>
      </c>
      <c r="H12" s="560">
        <f>'VIỆC-MẪU 1.THA-CĐ'!H12+'VIỆC-MẪU 2.THA-TĐ'!H12</f>
        <v>2</v>
      </c>
      <c r="I12" s="560">
        <f>'VIỆC-MẪU 1.THA-CĐ'!I12+'VIỆC-MẪU 2.THA-TĐ'!I12</f>
        <v>2</v>
      </c>
      <c r="J12" s="560">
        <f>'VIỆC-MẪU 1.THA-CĐ'!J12+'VIỆC-MẪU 2.THA-TĐ'!J12</f>
        <v>202</v>
      </c>
      <c r="K12" s="560">
        <f>'VIỆC-MẪU 1.THA-CĐ'!K12+'VIỆC-MẪU 2.THA-TĐ'!K12</f>
        <v>13</v>
      </c>
      <c r="L12" s="560">
        <f>'VIỆC-MẪU 1.THA-CĐ'!L12+'VIỆC-MẪU 2.THA-TĐ'!L12</f>
        <v>0</v>
      </c>
      <c r="M12" s="560">
        <f>'VIỆC-MẪU 1.THA-CĐ'!M12+'VIỆC-MẪU 2.THA-TĐ'!M12</f>
        <v>26</v>
      </c>
      <c r="N12" s="560">
        <f>'VIỆC-MẪU 2.THA-TĐ'!N12</f>
        <v>0</v>
      </c>
      <c r="O12" s="560">
        <f>'VIỆC-MẪU 1.THA-CĐ'!N12+'VIỆC-MẪU 2.THA-TĐ'!O12</f>
        <v>0</v>
      </c>
    </row>
    <row r="13" spans="1:15" ht="15.75">
      <c r="A13" s="180">
        <v>2</v>
      </c>
      <c r="B13" s="181" t="s">
        <v>100</v>
      </c>
      <c r="C13" s="176">
        <f t="shared" si="1"/>
        <v>436</v>
      </c>
      <c r="D13" s="559">
        <f>'VIỆC-MẪU 1.THA-CĐ'!D13+'VIỆC-MẪU 2.THA-TĐ'!D13</f>
        <v>176</v>
      </c>
      <c r="E13" s="177">
        <f t="shared" si="2"/>
        <v>73</v>
      </c>
      <c r="F13" s="560">
        <f>'VIỆC-MẪU 1.THA-CĐ'!F13+'VIỆC-MẪU 2.THA-TĐ'!F13</f>
        <v>0</v>
      </c>
      <c r="G13" s="560">
        <f>'VIỆC-MẪU 1.THA-CĐ'!G13+'VIỆC-MẪU 2.THA-TĐ'!G13</f>
        <v>73</v>
      </c>
      <c r="H13" s="560">
        <f>'VIỆC-MẪU 1.THA-CĐ'!H13+'VIỆC-MẪU 2.THA-TĐ'!H13</f>
        <v>156</v>
      </c>
      <c r="I13" s="560">
        <f>'VIỆC-MẪU 1.THA-CĐ'!I13+'VIỆC-MẪU 2.THA-TĐ'!I13</f>
        <v>4</v>
      </c>
      <c r="J13" s="560">
        <f>'VIỆC-MẪU 1.THA-CĐ'!J13+'VIỆC-MẪU 2.THA-TĐ'!J13</f>
        <v>22</v>
      </c>
      <c r="K13" s="560">
        <f>'VIỆC-MẪU 1.THA-CĐ'!K13+'VIỆC-MẪU 2.THA-TĐ'!K13</f>
        <v>0</v>
      </c>
      <c r="L13" s="560">
        <f>'VIỆC-MẪU 1.THA-CĐ'!L13+'VIỆC-MẪU 2.THA-TĐ'!L13</f>
        <v>0</v>
      </c>
      <c r="M13" s="560">
        <f>'VIỆC-MẪU 1.THA-CĐ'!M13+'VIỆC-MẪU 2.THA-TĐ'!M13</f>
        <v>5</v>
      </c>
      <c r="N13" s="560">
        <f>'VIỆC-MẪU 2.THA-TĐ'!N13</f>
        <v>0</v>
      </c>
      <c r="O13" s="560">
        <f>'VIỆC-MẪU 1.THA-CĐ'!N13+'VIỆC-MẪU 2.THA-TĐ'!O13</f>
        <v>0</v>
      </c>
    </row>
    <row r="14" spans="1:15" ht="15.75">
      <c r="A14" s="187" t="s">
        <v>1</v>
      </c>
      <c r="B14" s="188" t="s">
        <v>101</v>
      </c>
      <c r="C14" s="176">
        <f t="shared" si="1"/>
        <v>3</v>
      </c>
      <c r="D14" s="559">
        <f>'VIỆC-MẪU 1.THA-CĐ'!D14+'VIỆC-MẪU 2.THA-TĐ'!D14</f>
        <v>1</v>
      </c>
      <c r="E14" s="177">
        <f t="shared" si="2"/>
        <v>2</v>
      </c>
      <c r="F14" s="560">
        <f>'VIỆC-MẪU 1.THA-CĐ'!F14+'VIỆC-MẪU 2.THA-TĐ'!F14</f>
        <v>0</v>
      </c>
      <c r="G14" s="560">
        <f>'VIỆC-MẪU 1.THA-CĐ'!G14+'VIỆC-MẪU 2.THA-TĐ'!G14</f>
        <v>2</v>
      </c>
      <c r="H14" s="560">
        <f>'VIỆC-MẪU 1.THA-CĐ'!H14+'VIỆC-MẪU 2.THA-TĐ'!H14</f>
        <v>0</v>
      </c>
      <c r="I14" s="560">
        <f>'VIỆC-MẪU 1.THA-CĐ'!I14+'VIỆC-MẪU 2.THA-TĐ'!I14</f>
        <v>0</v>
      </c>
      <c r="J14" s="560">
        <f>'VIỆC-MẪU 1.THA-CĐ'!J14+'VIỆC-MẪU 2.THA-TĐ'!J14</f>
        <v>0</v>
      </c>
      <c r="K14" s="560">
        <f>'VIỆC-MẪU 1.THA-CĐ'!K14+'VIỆC-MẪU 2.THA-TĐ'!K14</f>
        <v>0</v>
      </c>
      <c r="L14" s="560">
        <f>'VIỆC-MẪU 1.THA-CĐ'!L14+'VIỆC-MẪU 2.THA-TĐ'!L14</f>
        <v>0</v>
      </c>
      <c r="M14" s="560">
        <f>'VIỆC-MẪU 1.THA-CĐ'!M14+'VIỆC-MẪU 2.THA-TĐ'!M14</f>
        <v>0</v>
      </c>
      <c r="N14" s="560">
        <f>'VIỆC-MẪU 2.THA-TĐ'!N14</f>
        <v>0</v>
      </c>
      <c r="O14" s="560">
        <f>'VIỆC-MẪU 1.THA-CĐ'!N14+'VIỆC-MẪU 2.THA-TĐ'!O14</f>
        <v>0</v>
      </c>
    </row>
    <row r="15" spans="1:15" ht="15.75">
      <c r="A15" s="187" t="s">
        <v>9</v>
      </c>
      <c r="B15" s="188" t="s">
        <v>102</v>
      </c>
      <c r="C15" s="176">
        <f t="shared" si="1"/>
        <v>0</v>
      </c>
      <c r="D15" s="559">
        <f>'VIỆC-MẪU 1.THA-CĐ'!D15+'VIỆC-MẪU 2.THA-TĐ'!D15</f>
        <v>0</v>
      </c>
      <c r="E15" s="177">
        <f t="shared" si="2"/>
        <v>0</v>
      </c>
      <c r="F15" s="560">
        <f>'VIỆC-MẪU 1.THA-CĐ'!F15+'VIỆC-MẪU 2.THA-TĐ'!F15</f>
        <v>0</v>
      </c>
      <c r="G15" s="560">
        <f>'VIỆC-MẪU 1.THA-CĐ'!G15+'VIỆC-MẪU 2.THA-TĐ'!G15</f>
        <v>0</v>
      </c>
      <c r="H15" s="560">
        <f>'VIỆC-MẪU 1.THA-CĐ'!H15+'VIỆC-MẪU 2.THA-TĐ'!H15</f>
        <v>0</v>
      </c>
      <c r="I15" s="560">
        <f>'VIỆC-MẪU 1.THA-CĐ'!I15+'VIỆC-MẪU 2.THA-TĐ'!I15</f>
        <v>0</v>
      </c>
      <c r="J15" s="560">
        <f>'VIỆC-MẪU 1.THA-CĐ'!J15+'VIỆC-MẪU 2.THA-TĐ'!J15</f>
        <v>0</v>
      </c>
      <c r="K15" s="560">
        <f>'VIỆC-MẪU 1.THA-CĐ'!K15+'VIỆC-MẪU 2.THA-TĐ'!K15</f>
        <v>0</v>
      </c>
      <c r="L15" s="560">
        <f>'VIỆC-MẪU 1.THA-CĐ'!L15+'VIỆC-MẪU 2.THA-TĐ'!L15</f>
        <v>0</v>
      </c>
      <c r="M15" s="560">
        <f>'VIỆC-MẪU 1.THA-CĐ'!M15+'VIỆC-MẪU 2.THA-TĐ'!M15</f>
        <v>0</v>
      </c>
      <c r="N15" s="560">
        <f>'VIỆC-MẪU 2.THA-TĐ'!N15</f>
        <v>0</v>
      </c>
      <c r="O15" s="560">
        <f>'VIỆC-MẪU 1.THA-CĐ'!N15+'VIỆC-MẪU 2.THA-TĐ'!O15</f>
        <v>0</v>
      </c>
    </row>
    <row r="16" spans="1:15" ht="15.75">
      <c r="A16" s="187" t="s">
        <v>103</v>
      </c>
      <c r="B16" s="188" t="s">
        <v>104</v>
      </c>
      <c r="C16" s="176">
        <f t="shared" si="1"/>
        <v>955</v>
      </c>
      <c r="D16" s="176">
        <f>D17+D25</f>
        <v>418</v>
      </c>
      <c r="E16" s="176">
        <f aca="true" t="shared" si="3" ref="E16:O16">E17+E25</f>
        <v>105</v>
      </c>
      <c r="F16" s="176">
        <f t="shared" si="3"/>
        <v>2</v>
      </c>
      <c r="G16" s="176">
        <f t="shared" si="3"/>
        <v>103</v>
      </c>
      <c r="H16" s="176">
        <f t="shared" si="3"/>
        <v>158</v>
      </c>
      <c r="I16" s="176">
        <f t="shared" si="3"/>
        <v>6</v>
      </c>
      <c r="J16" s="176">
        <f t="shared" si="3"/>
        <v>224</v>
      </c>
      <c r="K16" s="176">
        <f t="shared" si="3"/>
        <v>13</v>
      </c>
      <c r="L16" s="176">
        <f t="shared" si="3"/>
        <v>0</v>
      </c>
      <c r="M16" s="176">
        <f t="shared" si="3"/>
        <v>31</v>
      </c>
      <c r="N16" s="176">
        <f t="shared" si="3"/>
        <v>0</v>
      </c>
      <c r="O16" s="176">
        <f t="shared" si="3"/>
        <v>0</v>
      </c>
    </row>
    <row r="17" spans="1:15" ht="15.75">
      <c r="A17" s="187" t="s">
        <v>36</v>
      </c>
      <c r="B17" s="189" t="s">
        <v>105</v>
      </c>
      <c r="C17" s="176">
        <f t="shared" si="1"/>
        <v>778</v>
      </c>
      <c r="D17" s="190">
        <f>D18+D19+D20+D21+D22+D23+D24</f>
        <v>371</v>
      </c>
      <c r="E17" s="190">
        <f aca="true" t="shared" si="4" ref="E17:O17">E18+E19+E20+E21+E22+E23+E24</f>
        <v>82</v>
      </c>
      <c r="F17" s="190">
        <f t="shared" si="4"/>
        <v>0</v>
      </c>
      <c r="G17" s="190">
        <f t="shared" si="4"/>
        <v>82</v>
      </c>
      <c r="H17" s="190">
        <f t="shared" si="4"/>
        <v>158</v>
      </c>
      <c r="I17" s="190">
        <f t="shared" si="4"/>
        <v>5</v>
      </c>
      <c r="J17" s="190">
        <f t="shared" si="4"/>
        <v>149</v>
      </c>
      <c r="K17" s="190">
        <f t="shared" si="4"/>
        <v>11</v>
      </c>
      <c r="L17" s="190">
        <f t="shared" si="4"/>
        <v>0</v>
      </c>
      <c r="M17" s="190">
        <f t="shared" si="4"/>
        <v>2</v>
      </c>
      <c r="N17" s="190">
        <f t="shared" si="4"/>
        <v>0</v>
      </c>
      <c r="O17" s="190">
        <f t="shared" si="4"/>
        <v>0</v>
      </c>
    </row>
    <row r="18" spans="1:15" ht="15.75">
      <c r="A18" s="180" t="s">
        <v>38</v>
      </c>
      <c r="B18" s="181" t="s">
        <v>106</v>
      </c>
      <c r="C18" s="176">
        <f t="shared" si="1"/>
        <v>349</v>
      </c>
      <c r="D18" s="558">
        <f>'VIỆC-MẪU 1.THA-CĐ'!D18+'VIỆC-MẪU 2.THA-TĐ'!D18</f>
        <v>129</v>
      </c>
      <c r="E18" s="177">
        <f t="shared" si="2"/>
        <v>50</v>
      </c>
      <c r="F18" s="557">
        <f>'VIỆC-MẪU 1.THA-CĐ'!F18+'VIỆC-MẪU 2.THA-TĐ'!F18</f>
        <v>0</v>
      </c>
      <c r="G18" s="557">
        <f>'VIỆC-MẪU 1.THA-CĐ'!G18+'VIỆC-MẪU 2.THA-TĐ'!G18</f>
        <v>50</v>
      </c>
      <c r="H18" s="557">
        <f>'VIỆC-MẪU 1.THA-CĐ'!H18+'VIỆC-MẪU 2.THA-TĐ'!H18</f>
        <v>147</v>
      </c>
      <c r="I18" s="557">
        <f>'VIỆC-MẪU 1.THA-CĐ'!I18+'VIỆC-MẪU 2.THA-TĐ'!I18</f>
        <v>4</v>
      </c>
      <c r="J18" s="557">
        <f>'VIỆC-MẪU 1.THA-CĐ'!J18+'VIỆC-MẪU 2.THA-TĐ'!J18</f>
        <v>14</v>
      </c>
      <c r="K18" s="557">
        <f>'VIỆC-MẪU 1.THA-CĐ'!K18+'VIỆC-MẪU 2.THA-TĐ'!K18</f>
        <v>5</v>
      </c>
      <c r="L18" s="557">
        <f>'VIỆC-MẪU 1.THA-CĐ'!L18+'VIỆC-MẪU 2.THA-TĐ'!L18</f>
        <v>0</v>
      </c>
      <c r="M18" s="557">
        <f>'VIỆC-MẪU 1.THA-CĐ'!M18+'VIỆC-MẪU 2.THA-TĐ'!M18</f>
        <v>0</v>
      </c>
      <c r="N18" s="557">
        <f>'VIỆC-MẪU 2.THA-TĐ'!N18</f>
        <v>0</v>
      </c>
      <c r="O18" s="557">
        <f aca="true" t="shared" si="5" ref="O18:O25">AB18+AO18+BB18+BO18+CB18+CO18+DB18+DO18+EB18+EO18+FB18+FO18+GB18+GO18+HB18+HO18</f>
        <v>0</v>
      </c>
    </row>
    <row r="19" spans="1:15" ht="15.75">
      <c r="A19" s="180" t="s">
        <v>39</v>
      </c>
      <c r="B19" s="181" t="s">
        <v>107</v>
      </c>
      <c r="C19" s="176">
        <f t="shared" si="1"/>
        <v>10</v>
      </c>
      <c r="D19" s="558">
        <f>'VIỆC-MẪU 1.THA-CĐ'!D19+'VIỆC-MẪU 2.THA-TĐ'!D19</f>
        <v>3</v>
      </c>
      <c r="E19" s="177">
        <f t="shared" si="2"/>
        <v>0</v>
      </c>
      <c r="F19" s="557">
        <f>'VIỆC-MẪU 1.THA-CĐ'!F19+'VIỆC-MẪU 2.THA-TĐ'!F19</f>
        <v>0</v>
      </c>
      <c r="G19" s="557">
        <f>'VIỆC-MẪU 1.THA-CĐ'!G19+'VIỆC-MẪU 2.THA-TĐ'!G19</f>
        <v>0</v>
      </c>
      <c r="H19" s="557">
        <f>'VIỆC-MẪU 1.THA-CĐ'!H19+'VIỆC-MẪU 2.THA-TĐ'!H19</f>
        <v>0</v>
      </c>
      <c r="I19" s="557">
        <f>'VIỆC-MẪU 1.THA-CĐ'!I19+'VIỆC-MẪU 2.THA-TĐ'!I19</f>
        <v>1</v>
      </c>
      <c r="J19" s="557">
        <f>'VIỆC-MẪU 1.THA-CĐ'!J19+'VIỆC-MẪU 2.THA-TĐ'!J19</f>
        <v>6</v>
      </c>
      <c r="K19" s="557">
        <f>'VIỆC-MẪU 1.THA-CĐ'!K19+'VIỆC-MẪU 2.THA-TĐ'!K19</f>
        <v>0</v>
      </c>
      <c r="L19" s="557">
        <f>'VIỆC-MẪU 1.THA-CĐ'!L19+'VIỆC-MẪU 2.THA-TĐ'!L19</f>
        <v>0</v>
      </c>
      <c r="M19" s="557">
        <f>'VIỆC-MẪU 1.THA-CĐ'!M19+'VIỆC-MẪU 2.THA-TĐ'!M19</f>
        <v>0</v>
      </c>
      <c r="N19" s="557">
        <f>'VIỆC-MẪU 2.THA-TĐ'!N19</f>
        <v>0</v>
      </c>
      <c r="O19" s="557">
        <f t="shared" si="5"/>
        <v>0</v>
      </c>
    </row>
    <row r="20" spans="1:15" ht="15.75">
      <c r="A20" s="180" t="s">
        <v>108</v>
      </c>
      <c r="B20" s="181" t="s">
        <v>109</v>
      </c>
      <c r="C20" s="176">
        <f t="shared" si="1"/>
        <v>374</v>
      </c>
      <c r="D20" s="558">
        <f>'VIỆC-MẪU 1.THA-CĐ'!D20+'VIỆC-MẪU 2.THA-TĐ'!D20</f>
        <v>209</v>
      </c>
      <c r="E20" s="177">
        <f t="shared" si="2"/>
        <v>29</v>
      </c>
      <c r="F20" s="557">
        <f>'VIỆC-MẪU 1.THA-CĐ'!F20+'VIỆC-MẪU 2.THA-TĐ'!F20</f>
        <v>0</v>
      </c>
      <c r="G20" s="557">
        <f>'VIỆC-MẪU 1.THA-CĐ'!G20+'VIỆC-MẪU 2.THA-TĐ'!G20</f>
        <v>29</v>
      </c>
      <c r="H20" s="557">
        <f>'VIỆC-MẪU 1.THA-CĐ'!H20+'VIỆC-MẪU 2.THA-TĐ'!H20</f>
        <v>8</v>
      </c>
      <c r="I20" s="557">
        <f>'VIỆC-MẪU 1.THA-CĐ'!I20+'VIỆC-MẪU 2.THA-TĐ'!I20</f>
        <v>0</v>
      </c>
      <c r="J20" s="557">
        <f>'VIỆC-MẪU 1.THA-CĐ'!J20+'VIỆC-MẪU 2.THA-TĐ'!J20</f>
        <v>120</v>
      </c>
      <c r="K20" s="557">
        <f>'VIỆC-MẪU 1.THA-CĐ'!K20+'VIỆC-MẪU 2.THA-TĐ'!K20</f>
        <v>6</v>
      </c>
      <c r="L20" s="557">
        <f>'VIỆC-MẪU 1.THA-CĐ'!L20+'VIỆC-MẪU 2.THA-TĐ'!L20</f>
        <v>0</v>
      </c>
      <c r="M20" s="557">
        <f>'VIỆC-MẪU 1.THA-CĐ'!M20+'VIỆC-MẪU 2.THA-TĐ'!M20</f>
        <v>2</v>
      </c>
      <c r="N20" s="557">
        <f>'VIỆC-MẪU 2.THA-TĐ'!N20</f>
        <v>0</v>
      </c>
      <c r="O20" s="557">
        <f t="shared" si="5"/>
        <v>0</v>
      </c>
    </row>
    <row r="21" spans="1:15" ht="15.75">
      <c r="A21" s="180" t="s">
        <v>110</v>
      </c>
      <c r="B21" s="181" t="s">
        <v>111</v>
      </c>
      <c r="C21" s="176">
        <f t="shared" si="1"/>
        <v>26</v>
      </c>
      <c r="D21" s="558">
        <f>'VIỆC-MẪU 1.THA-CĐ'!D21+'VIỆC-MẪU 2.THA-TĐ'!D21</f>
        <v>21</v>
      </c>
      <c r="E21" s="177">
        <f t="shared" si="2"/>
        <v>0</v>
      </c>
      <c r="F21" s="557">
        <f>'VIỆC-MẪU 1.THA-CĐ'!F21+'VIỆC-MẪU 2.THA-TĐ'!F21</f>
        <v>0</v>
      </c>
      <c r="G21" s="557">
        <f>'VIỆC-MẪU 1.THA-CĐ'!G21+'VIỆC-MẪU 2.THA-TĐ'!G21</f>
        <v>0</v>
      </c>
      <c r="H21" s="557">
        <f>'VIỆC-MẪU 1.THA-CĐ'!H21+'VIỆC-MẪU 2.THA-TĐ'!H21</f>
        <v>0</v>
      </c>
      <c r="I21" s="557">
        <f>'VIỆC-MẪU 1.THA-CĐ'!I21+'VIỆC-MẪU 2.THA-TĐ'!I21</f>
        <v>0</v>
      </c>
      <c r="J21" s="557">
        <f>'VIỆC-MẪU 1.THA-CĐ'!J21+'VIỆC-MẪU 2.THA-TĐ'!J21</f>
        <v>5</v>
      </c>
      <c r="K21" s="557">
        <f>'VIỆC-MẪU 1.THA-CĐ'!K21+'VIỆC-MẪU 2.THA-TĐ'!K21</f>
        <v>0</v>
      </c>
      <c r="L21" s="557">
        <f>'VIỆC-MẪU 1.THA-CĐ'!L21+'VIỆC-MẪU 2.THA-TĐ'!L21</f>
        <v>0</v>
      </c>
      <c r="M21" s="557">
        <f>'VIỆC-MẪU 1.THA-CĐ'!M21+'VIỆC-MẪU 2.THA-TĐ'!M21</f>
        <v>0</v>
      </c>
      <c r="N21" s="557">
        <f>'VIỆC-MẪU 2.THA-TĐ'!N21</f>
        <v>0</v>
      </c>
      <c r="O21" s="557">
        <f t="shared" si="5"/>
        <v>0</v>
      </c>
    </row>
    <row r="22" spans="1:15" ht="15.75">
      <c r="A22" s="180" t="s">
        <v>112</v>
      </c>
      <c r="B22" s="181" t="s">
        <v>113</v>
      </c>
      <c r="C22" s="176">
        <f t="shared" si="1"/>
        <v>4</v>
      </c>
      <c r="D22" s="558">
        <f>'VIỆC-MẪU 1.THA-CĐ'!D22+'VIỆC-MẪU 2.THA-TĐ'!D22</f>
        <v>3</v>
      </c>
      <c r="E22" s="177">
        <f t="shared" si="2"/>
        <v>0</v>
      </c>
      <c r="F22" s="557">
        <f>'VIỆC-MẪU 1.THA-CĐ'!F22+'VIỆC-MẪU 2.THA-TĐ'!F22</f>
        <v>0</v>
      </c>
      <c r="G22" s="557">
        <f>'VIỆC-MẪU 1.THA-CĐ'!G22+'VIỆC-MẪU 2.THA-TĐ'!G22</f>
        <v>0</v>
      </c>
      <c r="H22" s="557">
        <f>'VIỆC-MẪU 1.THA-CĐ'!H22+'VIỆC-MẪU 2.THA-TĐ'!H22</f>
        <v>0</v>
      </c>
      <c r="I22" s="557">
        <f>'VIỆC-MẪU 1.THA-CĐ'!I22+'VIỆC-MẪU 2.THA-TĐ'!I22</f>
        <v>0</v>
      </c>
      <c r="J22" s="557">
        <f>'VIỆC-MẪU 1.THA-CĐ'!J22+'VIỆC-MẪU 2.THA-TĐ'!J22</f>
        <v>1</v>
      </c>
      <c r="K22" s="557">
        <f>'VIỆC-MẪU 1.THA-CĐ'!K22+'VIỆC-MẪU 2.THA-TĐ'!K22</f>
        <v>0</v>
      </c>
      <c r="L22" s="557">
        <f>'VIỆC-MẪU 1.THA-CĐ'!L22+'VIỆC-MẪU 2.THA-TĐ'!L22</f>
        <v>0</v>
      </c>
      <c r="M22" s="557">
        <f>'VIỆC-MẪU 1.THA-CĐ'!M22+'VIỆC-MẪU 2.THA-TĐ'!M22</f>
        <v>0</v>
      </c>
      <c r="N22" s="557">
        <f>'VIỆC-MẪU 2.THA-TĐ'!N22</f>
        <v>0</v>
      </c>
      <c r="O22" s="557">
        <f t="shared" si="5"/>
        <v>0</v>
      </c>
    </row>
    <row r="23" spans="1:15" ht="34.5" customHeight="1">
      <c r="A23" s="180" t="s">
        <v>114</v>
      </c>
      <c r="B23" s="193" t="s">
        <v>115</v>
      </c>
      <c r="C23" s="176">
        <f t="shared" si="1"/>
        <v>0</v>
      </c>
      <c r="D23" s="558">
        <f>'VIỆC-MẪU 1.THA-CĐ'!D23+'VIỆC-MẪU 2.THA-TĐ'!D23</f>
        <v>0</v>
      </c>
      <c r="E23" s="177">
        <f t="shared" si="2"/>
        <v>0</v>
      </c>
      <c r="F23" s="557">
        <f>'VIỆC-MẪU 1.THA-CĐ'!F23+'VIỆC-MẪU 2.THA-TĐ'!F23</f>
        <v>0</v>
      </c>
      <c r="G23" s="557">
        <f>'VIỆC-MẪU 1.THA-CĐ'!G23+'VIỆC-MẪU 2.THA-TĐ'!G23</f>
        <v>0</v>
      </c>
      <c r="H23" s="557">
        <f>'VIỆC-MẪU 1.THA-CĐ'!H23+'VIỆC-MẪU 2.THA-TĐ'!H23</f>
        <v>0</v>
      </c>
      <c r="I23" s="557">
        <f>'VIỆC-MẪU 1.THA-CĐ'!I23+'VIỆC-MẪU 2.THA-TĐ'!I23</f>
        <v>0</v>
      </c>
      <c r="J23" s="557">
        <f>'VIỆC-MẪU 1.THA-CĐ'!J23+'VIỆC-MẪU 2.THA-TĐ'!J23</f>
        <v>0</v>
      </c>
      <c r="K23" s="557">
        <f>'VIỆC-MẪU 1.THA-CĐ'!K23+'VIỆC-MẪU 2.THA-TĐ'!K23</f>
        <v>0</v>
      </c>
      <c r="L23" s="557">
        <f>'VIỆC-MẪU 1.THA-CĐ'!L23+'VIỆC-MẪU 2.THA-TĐ'!L23</f>
        <v>0</v>
      </c>
      <c r="M23" s="557">
        <f>'VIỆC-MẪU 1.THA-CĐ'!M23+'VIỆC-MẪU 2.THA-TĐ'!M23</f>
        <v>0</v>
      </c>
      <c r="N23" s="557">
        <f>'VIỆC-MẪU 2.THA-TĐ'!N23</f>
        <v>0</v>
      </c>
      <c r="O23" s="557">
        <f t="shared" si="5"/>
        <v>0</v>
      </c>
    </row>
    <row r="24" spans="1:15" ht="15.75">
      <c r="A24" s="180" t="s">
        <v>116</v>
      </c>
      <c r="B24" s="181" t="s">
        <v>117</v>
      </c>
      <c r="C24" s="176">
        <f t="shared" si="1"/>
        <v>15</v>
      </c>
      <c r="D24" s="558">
        <f>'VIỆC-MẪU 1.THA-CĐ'!D24+'VIỆC-MẪU 2.THA-TĐ'!D24</f>
        <v>6</v>
      </c>
      <c r="E24" s="177">
        <f t="shared" si="2"/>
        <v>3</v>
      </c>
      <c r="F24" s="557">
        <f>'VIỆC-MẪU 1.THA-CĐ'!F24+'VIỆC-MẪU 2.THA-TĐ'!F24</f>
        <v>0</v>
      </c>
      <c r="G24" s="557">
        <f>'VIỆC-MẪU 1.THA-CĐ'!G24+'VIỆC-MẪU 2.THA-TĐ'!G24</f>
        <v>3</v>
      </c>
      <c r="H24" s="557">
        <f>'VIỆC-MẪU 1.THA-CĐ'!H24+'VIỆC-MẪU 2.THA-TĐ'!H24</f>
        <v>3</v>
      </c>
      <c r="I24" s="557">
        <f>'VIỆC-MẪU 1.THA-CĐ'!I24+'VIỆC-MẪU 2.THA-TĐ'!I24</f>
        <v>0</v>
      </c>
      <c r="J24" s="557">
        <f>'VIỆC-MẪU 1.THA-CĐ'!J24+'VIỆC-MẪU 2.THA-TĐ'!J24</f>
        <v>3</v>
      </c>
      <c r="K24" s="557">
        <f>'VIỆC-MẪU 1.THA-CĐ'!K24+'VIỆC-MẪU 2.THA-TĐ'!K24</f>
        <v>0</v>
      </c>
      <c r="L24" s="557">
        <f>'VIỆC-MẪU 1.THA-CĐ'!L24+'VIỆC-MẪU 2.THA-TĐ'!L24</f>
        <v>0</v>
      </c>
      <c r="M24" s="557">
        <f>'VIỆC-MẪU 1.THA-CĐ'!M24+'VIỆC-MẪU 2.THA-TĐ'!M24</f>
        <v>0</v>
      </c>
      <c r="N24" s="557">
        <f>'VIỆC-MẪU 2.THA-TĐ'!N24</f>
        <v>0</v>
      </c>
      <c r="O24" s="557">
        <f t="shared" si="5"/>
        <v>0</v>
      </c>
    </row>
    <row r="25" spans="1:15" ht="15.75">
      <c r="A25" s="187" t="s">
        <v>37</v>
      </c>
      <c r="B25" s="188" t="s">
        <v>118</v>
      </c>
      <c r="C25" s="176">
        <f t="shared" si="1"/>
        <v>177</v>
      </c>
      <c r="D25" s="558">
        <f>'VIỆC-MẪU 1.THA-CĐ'!D25+'VIỆC-MẪU 2.THA-TĐ'!D25</f>
        <v>47</v>
      </c>
      <c r="E25" s="177">
        <f t="shared" si="2"/>
        <v>23</v>
      </c>
      <c r="F25" s="557">
        <f>'VIỆC-MẪU 1.THA-CĐ'!F25+'VIỆC-MẪU 2.THA-TĐ'!F25</f>
        <v>2</v>
      </c>
      <c r="G25" s="557">
        <f>'VIỆC-MẪU 1.THA-CĐ'!G25+'VIỆC-MẪU 2.THA-TĐ'!G25</f>
        <v>21</v>
      </c>
      <c r="H25" s="557">
        <f>'VIỆC-MẪU 1.THA-CĐ'!H25+'VIỆC-MẪU 2.THA-TĐ'!H25</f>
        <v>0</v>
      </c>
      <c r="I25" s="557">
        <f>'VIỆC-MẪU 1.THA-CĐ'!I25+'VIỆC-MẪU 2.THA-TĐ'!I25</f>
        <v>1</v>
      </c>
      <c r="J25" s="557">
        <f>'VIỆC-MẪU 1.THA-CĐ'!J25+'VIỆC-MẪU 2.THA-TĐ'!J25</f>
        <v>75</v>
      </c>
      <c r="K25" s="557">
        <f>'VIỆC-MẪU 1.THA-CĐ'!K25+'VIỆC-MẪU 2.THA-TĐ'!K25</f>
        <v>2</v>
      </c>
      <c r="L25" s="557">
        <f>'VIỆC-MẪU 1.THA-CĐ'!L25+'VIỆC-MẪU 2.THA-TĐ'!L25</f>
        <v>0</v>
      </c>
      <c r="M25" s="557">
        <f>'VIỆC-MẪU 1.THA-CĐ'!M25+'VIỆC-MẪU 2.THA-TĐ'!M25</f>
        <v>29</v>
      </c>
      <c r="N25" s="557">
        <f>'VIỆC-MẪU 2.THA-TĐ'!N25</f>
        <v>0</v>
      </c>
      <c r="O25" s="557">
        <f t="shared" si="5"/>
        <v>0</v>
      </c>
    </row>
    <row r="26" spans="1:15" ht="29.25" customHeight="1">
      <c r="A26" s="194" t="s">
        <v>42</v>
      </c>
      <c r="B26" s="195" t="s">
        <v>119</v>
      </c>
      <c r="C26" s="598">
        <f>(C18+C19)/C17*100</f>
        <v>46.1439588688946</v>
      </c>
      <c r="D26" s="598">
        <f aca="true" t="shared" si="6" ref="D26:O26">(D18+D19)/D17*100</f>
        <v>35.57951482479784</v>
      </c>
      <c r="E26" s="598">
        <f t="shared" si="6"/>
        <v>60.97560975609756</v>
      </c>
      <c r="F26" s="598" t="e">
        <f t="shared" si="6"/>
        <v>#DIV/0!</v>
      </c>
      <c r="G26" s="598">
        <f t="shared" si="6"/>
        <v>60.97560975609756</v>
      </c>
      <c r="H26" s="598">
        <f t="shared" si="6"/>
        <v>93.0379746835443</v>
      </c>
      <c r="I26" s="598">
        <f t="shared" si="6"/>
        <v>100</v>
      </c>
      <c r="J26" s="598">
        <f t="shared" si="6"/>
        <v>13.422818791946309</v>
      </c>
      <c r="K26" s="598">
        <f t="shared" si="6"/>
        <v>45.45454545454545</v>
      </c>
      <c r="L26" s="598" t="e">
        <f t="shared" si="6"/>
        <v>#DIV/0!</v>
      </c>
      <c r="M26" s="598">
        <f t="shared" si="6"/>
        <v>0</v>
      </c>
      <c r="N26" s="598" t="e">
        <f t="shared" si="6"/>
        <v>#DIV/0!</v>
      </c>
      <c r="O26" s="598" t="e">
        <f t="shared" si="6"/>
        <v>#DIV/0!</v>
      </c>
    </row>
  </sheetData>
  <sheetProtection/>
  <mergeCells count="25">
    <mergeCell ref="D3:K3"/>
    <mergeCell ref="L3:O3"/>
    <mergeCell ref="A1:B1"/>
    <mergeCell ref="D1:K1"/>
    <mergeCell ref="L1:O1"/>
    <mergeCell ref="D2:K2"/>
    <mergeCell ref="L2:O2"/>
    <mergeCell ref="O7:O9"/>
    <mergeCell ref="E8:E9"/>
    <mergeCell ref="F8:G8"/>
    <mergeCell ref="L4:O4"/>
    <mergeCell ref="L5:O5"/>
    <mergeCell ref="D6:O6"/>
    <mergeCell ref="D7:D9"/>
    <mergeCell ref="E7:G7"/>
    <mergeCell ref="H7:H9"/>
    <mergeCell ref="I7:I9"/>
    <mergeCell ref="A10:B10"/>
    <mergeCell ref="N7:N9"/>
    <mergeCell ref="K7:K9"/>
    <mergeCell ref="L7:L9"/>
    <mergeCell ref="M7:M9"/>
    <mergeCell ref="A6:B9"/>
    <mergeCell ref="C6:C9"/>
    <mergeCell ref="J7:J9"/>
  </mergeCells>
  <printOptions/>
  <pageMargins left="0.24" right="0.16" top="0.4"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1"/>
  </sheetPr>
  <dimension ref="A1:HN63"/>
  <sheetViews>
    <sheetView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F18" sqref="F18:N26"/>
    </sheetView>
  </sheetViews>
  <sheetFormatPr defaultColWidth="9.00390625" defaultRowHeight="15.75"/>
  <cols>
    <col min="1" max="1" width="4.125" style="353" customWidth="1"/>
    <col min="2" max="2" width="24.50390625" style="353" customWidth="1"/>
    <col min="3" max="3" width="12.25390625" style="353" customWidth="1"/>
    <col min="4" max="5" width="9.375" style="353" customWidth="1"/>
    <col min="6" max="6" width="8.875" style="353" customWidth="1"/>
    <col min="7" max="7" width="10.375" style="353" customWidth="1"/>
    <col min="8" max="9" width="8.25390625" style="353" customWidth="1"/>
    <col min="10" max="10" width="10.125" style="353" customWidth="1"/>
    <col min="11" max="13" width="8.25390625" style="353" customWidth="1"/>
    <col min="14" max="14" width="12.00390625" style="353" customWidth="1"/>
    <col min="15" max="41" width="9.00390625" style="353" customWidth="1"/>
    <col min="42" max="42" width="10.875" style="353" customWidth="1"/>
    <col min="43" max="48" width="9.00390625" style="353" customWidth="1"/>
    <col min="49" max="49" width="9.75390625" style="353" customWidth="1"/>
    <col min="50" max="54" width="9.00390625" style="353" customWidth="1"/>
    <col min="55" max="55" width="12.25390625" style="353" customWidth="1"/>
    <col min="56" max="80" width="9.00390625" style="353" customWidth="1"/>
    <col min="81" max="81" width="10.50390625" style="353" customWidth="1"/>
    <col min="82" max="87" width="9.00390625" style="353" customWidth="1"/>
    <col min="88" max="88" width="9.875" style="353" bestFit="1" customWidth="1"/>
    <col min="89" max="122" width="9.00390625" style="353" customWidth="1"/>
    <col min="123" max="123" width="12.375" style="353" customWidth="1"/>
    <col min="124" max="126" width="9.00390625" style="353" customWidth="1"/>
    <col min="127" max="127" width="11.875" style="353" customWidth="1"/>
    <col min="128" max="135" width="9.00390625" style="353" customWidth="1"/>
    <col min="136" max="136" width="13.125" style="353" customWidth="1"/>
    <col min="137" max="149" width="9.00390625" style="353" customWidth="1"/>
    <col min="150" max="150" width="11.125" style="353" bestFit="1" customWidth="1"/>
    <col min="151" max="16384" width="9.00390625" style="353" customWidth="1"/>
  </cols>
  <sheetData>
    <row r="1" spans="1:16" ht="23.25" customHeight="1">
      <c r="A1" s="994" t="s">
        <v>20</v>
      </c>
      <c r="B1" s="994"/>
      <c r="C1" s="68"/>
      <c r="D1" s="352" t="s">
        <v>163</v>
      </c>
      <c r="E1" s="352"/>
      <c r="F1" s="352"/>
      <c r="G1" s="352"/>
      <c r="H1" s="352"/>
      <c r="I1" s="352"/>
      <c r="J1" s="110"/>
      <c r="K1" s="122"/>
      <c r="L1" s="231" t="s">
        <v>290</v>
      </c>
      <c r="M1" s="122"/>
      <c r="N1" s="110"/>
      <c r="O1" s="110"/>
      <c r="P1" s="110"/>
    </row>
    <row r="2" spans="1:16" ht="16.5" customHeight="1">
      <c r="A2" s="995" t="s">
        <v>269</v>
      </c>
      <c r="B2" s="995"/>
      <c r="C2" s="995"/>
      <c r="D2" s="1005" t="s">
        <v>85</v>
      </c>
      <c r="E2" s="1005"/>
      <c r="F2" s="1005"/>
      <c r="G2" s="1005"/>
      <c r="H2" s="1005"/>
      <c r="I2" s="1005"/>
      <c r="J2" s="352"/>
      <c r="K2" s="354"/>
      <c r="L2" s="355" t="str">
        <f>'Khai báo'!C4</f>
        <v>Cục THADS tỉnh Long An - 01ĐV.</v>
      </c>
      <c r="M2" s="354"/>
      <c r="N2" s="110"/>
      <c r="O2" s="110"/>
      <c r="P2" s="129"/>
    </row>
    <row r="3" spans="1:16" ht="16.5" customHeight="1">
      <c r="A3" s="995" t="s">
        <v>270</v>
      </c>
      <c r="B3" s="995"/>
      <c r="C3" s="110"/>
      <c r="D3" s="1006" t="str">
        <f>'Khai báo'!C3</f>
        <v>09 Tháng / Năm 2018</v>
      </c>
      <c r="E3" s="1006"/>
      <c r="F3" s="1006"/>
      <c r="G3" s="1006"/>
      <c r="H3" s="1006"/>
      <c r="I3" s="1006"/>
      <c r="J3" s="356"/>
      <c r="K3" s="122"/>
      <c r="L3" s="231" t="s">
        <v>299</v>
      </c>
      <c r="M3" s="122"/>
      <c r="N3" s="110"/>
      <c r="O3" s="110"/>
      <c r="P3" s="117"/>
    </row>
    <row r="4" spans="1:211" ht="16.5" customHeight="1">
      <c r="A4" s="122" t="s">
        <v>86</v>
      </c>
      <c r="B4" s="122"/>
      <c r="C4" s="118"/>
      <c r="D4" s="354"/>
      <c r="E4" s="354"/>
      <c r="F4" s="118"/>
      <c r="G4" s="357"/>
      <c r="H4" s="357"/>
      <c r="I4" s="357"/>
      <c r="J4" s="118"/>
      <c r="K4" s="354"/>
      <c r="L4" s="355" t="str">
        <f>'Khai báo'!C5</f>
        <v>Tổng Cục Thi hành án dân sự.</v>
      </c>
      <c r="M4" s="354"/>
      <c r="N4" s="110"/>
      <c r="O4" s="110"/>
      <c r="P4" s="129" t="s">
        <v>329</v>
      </c>
      <c r="AC4" s="358" t="s">
        <v>340</v>
      </c>
      <c r="AP4" s="358" t="s">
        <v>341</v>
      </c>
      <c r="BC4" s="358" t="s">
        <v>342</v>
      </c>
      <c r="BP4" s="358" t="s">
        <v>351</v>
      </c>
      <c r="CC4" s="358" t="s">
        <v>353</v>
      </c>
      <c r="CP4" s="358" t="s">
        <v>343</v>
      </c>
      <c r="DC4" s="358" t="s">
        <v>344</v>
      </c>
      <c r="DP4" s="358" t="s">
        <v>355</v>
      </c>
      <c r="EC4" s="358" t="s">
        <v>357</v>
      </c>
      <c r="EP4" s="358" t="s">
        <v>359</v>
      </c>
      <c r="FC4" s="358" t="s">
        <v>362</v>
      </c>
      <c r="FP4" s="358" t="s">
        <v>348</v>
      </c>
      <c r="GC4" s="358" t="s">
        <v>315</v>
      </c>
      <c r="GP4" s="358" t="s">
        <v>313</v>
      </c>
      <c r="HC4" s="358" t="s">
        <v>314</v>
      </c>
    </row>
    <row r="5" spans="1:222" ht="16.5" customHeight="1">
      <c r="A5" s="110"/>
      <c r="B5" s="118"/>
      <c r="C5" s="680">
        <f>C11-C14-C15-C16</f>
        <v>0</v>
      </c>
      <c r="D5" s="680">
        <f aca="true" t="shared" si="0" ref="D5:K5">D11-D14-D15-D16</f>
        <v>0</v>
      </c>
      <c r="E5" s="680">
        <f t="shared" si="0"/>
        <v>0</v>
      </c>
      <c r="F5" s="680">
        <f t="shared" si="0"/>
        <v>0</v>
      </c>
      <c r="G5" s="680">
        <f t="shared" si="0"/>
        <v>0</v>
      </c>
      <c r="H5" s="680">
        <f t="shared" si="0"/>
        <v>0</v>
      </c>
      <c r="I5" s="680">
        <f t="shared" si="0"/>
        <v>0</v>
      </c>
      <c r="J5" s="680">
        <f t="shared" si="0"/>
        <v>0</v>
      </c>
      <c r="K5" s="680">
        <f t="shared" si="0"/>
        <v>0</v>
      </c>
      <c r="L5" s="94" t="s">
        <v>164</v>
      </c>
      <c r="M5" s="132"/>
      <c r="N5" s="110"/>
      <c r="O5" s="110"/>
      <c r="P5" s="679">
        <f>P11-P14-P15-P16</f>
        <v>0</v>
      </c>
      <c r="Q5" s="679">
        <f aca="true" t="shared" si="1" ref="Q5:CB5">Q11-Q14-Q15-Q16</f>
        <v>0</v>
      </c>
      <c r="R5" s="679">
        <f t="shared" si="1"/>
        <v>0</v>
      </c>
      <c r="S5" s="679">
        <f t="shared" si="1"/>
        <v>0</v>
      </c>
      <c r="T5" s="679">
        <f t="shared" si="1"/>
        <v>0</v>
      </c>
      <c r="U5" s="679">
        <f t="shared" si="1"/>
        <v>0</v>
      </c>
      <c r="V5" s="679">
        <f t="shared" si="1"/>
        <v>0</v>
      </c>
      <c r="W5" s="679">
        <f t="shared" si="1"/>
        <v>0</v>
      </c>
      <c r="X5" s="679">
        <f t="shared" si="1"/>
        <v>0</v>
      </c>
      <c r="Y5" s="679">
        <f t="shared" si="1"/>
        <v>0</v>
      </c>
      <c r="Z5" s="679">
        <f t="shared" si="1"/>
        <v>0</v>
      </c>
      <c r="AA5" s="679">
        <f t="shared" si="1"/>
        <v>0</v>
      </c>
      <c r="AB5" s="679">
        <f t="shared" si="1"/>
        <v>0</v>
      </c>
      <c r="AC5" s="679">
        <f t="shared" si="1"/>
        <v>0</v>
      </c>
      <c r="AD5" s="679">
        <f t="shared" si="1"/>
        <v>0</v>
      </c>
      <c r="AE5" s="679">
        <f t="shared" si="1"/>
        <v>0</v>
      </c>
      <c r="AF5" s="679">
        <f t="shared" si="1"/>
        <v>0</v>
      </c>
      <c r="AG5" s="679">
        <f t="shared" si="1"/>
        <v>0</v>
      </c>
      <c r="AH5" s="679">
        <f t="shared" si="1"/>
        <v>0</v>
      </c>
      <c r="AI5" s="679">
        <f t="shared" si="1"/>
        <v>0</v>
      </c>
      <c r="AJ5" s="679">
        <f t="shared" si="1"/>
        <v>0</v>
      </c>
      <c r="AK5" s="679">
        <f t="shared" si="1"/>
        <v>0</v>
      </c>
      <c r="AL5" s="679">
        <f t="shared" si="1"/>
        <v>0</v>
      </c>
      <c r="AM5" s="679">
        <f t="shared" si="1"/>
        <v>0</v>
      </c>
      <c r="AN5" s="679">
        <f t="shared" si="1"/>
        <v>0</v>
      </c>
      <c r="AO5" s="679">
        <f t="shared" si="1"/>
        <v>0</v>
      </c>
      <c r="AP5" s="679">
        <f t="shared" si="1"/>
        <v>0</v>
      </c>
      <c r="AQ5" s="679">
        <f t="shared" si="1"/>
        <v>0</v>
      </c>
      <c r="AR5" s="679">
        <f t="shared" si="1"/>
        <v>0</v>
      </c>
      <c r="AS5" s="679">
        <f t="shared" si="1"/>
        <v>0</v>
      </c>
      <c r="AT5" s="679">
        <f t="shared" si="1"/>
        <v>0</v>
      </c>
      <c r="AU5" s="679">
        <f t="shared" si="1"/>
        <v>0</v>
      </c>
      <c r="AV5" s="679">
        <f t="shared" si="1"/>
        <v>0</v>
      </c>
      <c r="AW5" s="679">
        <f t="shared" si="1"/>
        <v>0</v>
      </c>
      <c r="AX5" s="679">
        <f t="shared" si="1"/>
        <v>0</v>
      </c>
      <c r="AY5" s="679">
        <f t="shared" si="1"/>
        <v>0</v>
      </c>
      <c r="AZ5" s="679">
        <f t="shared" si="1"/>
        <v>0</v>
      </c>
      <c r="BA5" s="679">
        <f t="shared" si="1"/>
        <v>0</v>
      </c>
      <c r="BB5" s="679">
        <f t="shared" si="1"/>
        <v>0</v>
      </c>
      <c r="BC5" s="679">
        <f t="shared" si="1"/>
        <v>0</v>
      </c>
      <c r="BD5" s="679">
        <f t="shared" si="1"/>
        <v>0</v>
      </c>
      <c r="BE5" s="679">
        <f t="shared" si="1"/>
        <v>0</v>
      </c>
      <c r="BF5" s="679">
        <f t="shared" si="1"/>
        <v>0</v>
      </c>
      <c r="BG5" s="679">
        <f t="shared" si="1"/>
        <v>0</v>
      </c>
      <c r="BH5" s="679">
        <f t="shared" si="1"/>
        <v>0</v>
      </c>
      <c r="BI5" s="679">
        <f t="shared" si="1"/>
        <v>0</v>
      </c>
      <c r="BJ5" s="679">
        <f t="shared" si="1"/>
        <v>0</v>
      </c>
      <c r="BK5" s="679">
        <f t="shared" si="1"/>
        <v>0</v>
      </c>
      <c r="BL5" s="679">
        <f t="shared" si="1"/>
        <v>0</v>
      </c>
      <c r="BM5" s="679">
        <f t="shared" si="1"/>
        <v>0</v>
      </c>
      <c r="BN5" s="679">
        <f t="shared" si="1"/>
        <v>0</v>
      </c>
      <c r="BO5" s="679">
        <f t="shared" si="1"/>
        <v>0</v>
      </c>
      <c r="BP5" s="679">
        <f t="shared" si="1"/>
        <v>0</v>
      </c>
      <c r="BQ5" s="679">
        <f t="shared" si="1"/>
        <v>0</v>
      </c>
      <c r="BR5" s="679">
        <f t="shared" si="1"/>
        <v>0</v>
      </c>
      <c r="BS5" s="679">
        <f t="shared" si="1"/>
        <v>0</v>
      </c>
      <c r="BT5" s="679">
        <f t="shared" si="1"/>
        <v>0</v>
      </c>
      <c r="BU5" s="679">
        <f t="shared" si="1"/>
        <v>0</v>
      </c>
      <c r="BV5" s="679">
        <f t="shared" si="1"/>
        <v>0</v>
      </c>
      <c r="BW5" s="679">
        <f t="shared" si="1"/>
        <v>0</v>
      </c>
      <c r="BX5" s="679">
        <f t="shared" si="1"/>
        <v>0</v>
      </c>
      <c r="BY5" s="679">
        <f t="shared" si="1"/>
        <v>0</v>
      </c>
      <c r="BZ5" s="679">
        <f t="shared" si="1"/>
        <v>0</v>
      </c>
      <c r="CA5" s="679">
        <f t="shared" si="1"/>
        <v>0</v>
      </c>
      <c r="CB5" s="679">
        <f t="shared" si="1"/>
        <v>0</v>
      </c>
      <c r="CC5" s="679">
        <f aca="true" t="shared" si="2" ref="CC5:EN5">CC11-CC14-CC15-CC16</f>
        <v>0</v>
      </c>
      <c r="CD5" s="679">
        <f t="shared" si="2"/>
        <v>0</v>
      </c>
      <c r="CE5" s="679">
        <f t="shared" si="2"/>
        <v>0</v>
      </c>
      <c r="CF5" s="679">
        <f t="shared" si="2"/>
        <v>0</v>
      </c>
      <c r="CG5" s="679">
        <f t="shared" si="2"/>
        <v>0</v>
      </c>
      <c r="CH5" s="679">
        <f t="shared" si="2"/>
        <v>0</v>
      </c>
      <c r="CI5" s="679">
        <f t="shared" si="2"/>
        <v>0</v>
      </c>
      <c r="CJ5" s="679">
        <f t="shared" si="2"/>
        <v>0</v>
      </c>
      <c r="CK5" s="679">
        <f t="shared" si="2"/>
        <v>0</v>
      </c>
      <c r="CL5" s="679">
        <f t="shared" si="2"/>
        <v>0</v>
      </c>
      <c r="CM5" s="679">
        <f t="shared" si="2"/>
        <v>0</v>
      </c>
      <c r="CN5" s="679">
        <f t="shared" si="2"/>
        <v>0</v>
      </c>
      <c r="CO5" s="679">
        <f t="shared" si="2"/>
        <v>0</v>
      </c>
      <c r="CP5" s="679">
        <f t="shared" si="2"/>
        <v>0</v>
      </c>
      <c r="CQ5" s="679">
        <f t="shared" si="2"/>
        <v>0</v>
      </c>
      <c r="CR5" s="679">
        <f t="shared" si="2"/>
        <v>0</v>
      </c>
      <c r="CS5" s="679">
        <f t="shared" si="2"/>
        <v>0</v>
      </c>
      <c r="CT5" s="679">
        <f t="shared" si="2"/>
        <v>0</v>
      </c>
      <c r="CU5" s="679">
        <f t="shared" si="2"/>
        <v>0</v>
      </c>
      <c r="CV5" s="679">
        <f t="shared" si="2"/>
        <v>0</v>
      </c>
      <c r="CW5" s="679">
        <f t="shared" si="2"/>
        <v>0</v>
      </c>
      <c r="CX5" s="679">
        <f t="shared" si="2"/>
        <v>0</v>
      </c>
      <c r="CY5" s="679">
        <f t="shared" si="2"/>
        <v>0</v>
      </c>
      <c r="CZ5" s="679">
        <f t="shared" si="2"/>
        <v>0</v>
      </c>
      <c r="DA5" s="679">
        <f t="shared" si="2"/>
        <v>0</v>
      </c>
      <c r="DB5" s="679">
        <f t="shared" si="2"/>
        <v>0</v>
      </c>
      <c r="DC5" s="679">
        <f t="shared" si="2"/>
        <v>0</v>
      </c>
      <c r="DD5" s="679">
        <f t="shared" si="2"/>
        <v>0</v>
      </c>
      <c r="DE5" s="679">
        <f t="shared" si="2"/>
        <v>0</v>
      </c>
      <c r="DF5" s="679">
        <f t="shared" si="2"/>
        <v>0</v>
      </c>
      <c r="DG5" s="679">
        <f t="shared" si="2"/>
        <v>0</v>
      </c>
      <c r="DH5" s="679">
        <f t="shared" si="2"/>
        <v>0</v>
      </c>
      <c r="DI5" s="679">
        <f t="shared" si="2"/>
        <v>0</v>
      </c>
      <c r="DJ5" s="679">
        <f t="shared" si="2"/>
        <v>0</v>
      </c>
      <c r="DK5" s="679">
        <f t="shared" si="2"/>
        <v>0</v>
      </c>
      <c r="DL5" s="679">
        <f t="shared" si="2"/>
        <v>0</v>
      </c>
      <c r="DM5" s="679">
        <f t="shared" si="2"/>
        <v>0</v>
      </c>
      <c r="DN5" s="679">
        <f t="shared" si="2"/>
        <v>0</v>
      </c>
      <c r="DO5" s="679">
        <f t="shared" si="2"/>
        <v>0</v>
      </c>
      <c r="DP5" s="679">
        <f t="shared" si="2"/>
        <v>0</v>
      </c>
      <c r="DQ5" s="679">
        <f t="shared" si="2"/>
        <v>0</v>
      </c>
      <c r="DR5" s="679">
        <f t="shared" si="2"/>
        <v>0</v>
      </c>
      <c r="DS5" s="679">
        <f t="shared" si="2"/>
        <v>0</v>
      </c>
      <c r="DT5" s="679">
        <f t="shared" si="2"/>
        <v>0</v>
      </c>
      <c r="DU5" s="679">
        <f t="shared" si="2"/>
        <v>0</v>
      </c>
      <c r="DV5" s="679">
        <f t="shared" si="2"/>
        <v>0</v>
      </c>
      <c r="DW5" s="679">
        <f t="shared" si="2"/>
        <v>0</v>
      </c>
      <c r="DX5" s="679">
        <f t="shared" si="2"/>
        <v>0</v>
      </c>
      <c r="DY5" s="679">
        <f t="shared" si="2"/>
        <v>0</v>
      </c>
      <c r="DZ5" s="679">
        <f t="shared" si="2"/>
        <v>0</v>
      </c>
      <c r="EA5" s="679">
        <f t="shared" si="2"/>
        <v>0</v>
      </c>
      <c r="EB5" s="679">
        <f t="shared" si="2"/>
        <v>0</v>
      </c>
      <c r="EC5" s="679">
        <f t="shared" si="2"/>
        <v>0</v>
      </c>
      <c r="ED5" s="679">
        <f t="shared" si="2"/>
        <v>0</v>
      </c>
      <c r="EE5" s="679">
        <f t="shared" si="2"/>
        <v>0</v>
      </c>
      <c r="EF5" s="679">
        <f t="shared" si="2"/>
        <v>0</v>
      </c>
      <c r="EG5" s="679">
        <f t="shared" si="2"/>
        <v>0</v>
      </c>
      <c r="EH5" s="679">
        <f t="shared" si="2"/>
        <v>0</v>
      </c>
      <c r="EI5" s="679">
        <f t="shared" si="2"/>
        <v>0</v>
      </c>
      <c r="EJ5" s="679">
        <f t="shared" si="2"/>
        <v>0</v>
      </c>
      <c r="EK5" s="679">
        <f t="shared" si="2"/>
        <v>0</v>
      </c>
      <c r="EL5" s="679">
        <f t="shared" si="2"/>
        <v>0</v>
      </c>
      <c r="EM5" s="679">
        <f t="shared" si="2"/>
        <v>0</v>
      </c>
      <c r="EN5" s="679">
        <f t="shared" si="2"/>
        <v>0</v>
      </c>
      <c r="EO5" s="679">
        <f aca="true" t="shared" si="3" ref="EO5:GZ5">EO11-EO14-EO15-EO16</f>
        <v>0</v>
      </c>
      <c r="EP5" s="679">
        <f t="shared" si="3"/>
        <v>0</v>
      </c>
      <c r="EQ5" s="679">
        <f t="shared" si="3"/>
        <v>0</v>
      </c>
      <c r="ER5" s="679">
        <f t="shared" si="3"/>
        <v>0</v>
      </c>
      <c r="ES5" s="679">
        <f t="shared" si="3"/>
        <v>0</v>
      </c>
      <c r="ET5" s="679">
        <f t="shared" si="3"/>
        <v>0</v>
      </c>
      <c r="EU5" s="679">
        <f t="shared" si="3"/>
        <v>0</v>
      </c>
      <c r="EV5" s="679">
        <f t="shared" si="3"/>
        <v>0</v>
      </c>
      <c r="EW5" s="679">
        <f t="shared" si="3"/>
        <v>0</v>
      </c>
      <c r="EX5" s="679">
        <f t="shared" si="3"/>
        <v>0</v>
      </c>
      <c r="EY5" s="679">
        <f t="shared" si="3"/>
        <v>0</v>
      </c>
      <c r="EZ5" s="679">
        <f t="shared" si="3"/>
        <v>0</v>
      </c>
      <c r="FA5" s="679">
        <f t="shared" si="3"/>
        <v>0</v>
      </c>
      <c r="FB5" s="679">
        <f t="shared" si="3"/>
        <v>0</v>
      </c>
      <c r="FC5" s="679">
        <f t="shared" si="3"/>
        <v>0</v>
      </c>
      <c r="FD5" s="679">
        <f t="shared" si="3"/>
        <v>0</v>
      </c>
      <c r="FE5" s="679">
        <f t="shared" si="3"/>
        <v>0</v>
      </c>
      <c r="FF5" s="679">
        <f t="shared" si="3"/>
        <v>0</v>
      </c>
      <c r="FG5" s="679">
        <f t="shared" si="3"/>
        <v>0</v>
      </c>
      <c r="FH5" s="679">
        <f t="shared" si="3"/>
        <v>0</v>
      </c>
      <c r="FI5" s="679">
        <f t="shared" si="3"/>
        <v>0</v>
      </c>
      <c r="FJ5" s="679">
        <f t="shared" si="3"/>
        <v>0</v>
      </c>
      <c r="FK5" s="679">
        <f t="shared" si="3"/>
        <v>0</v>
      </c>
      <c r="FL5" s="679">
        <f t="shared" si="3"/>
        <v>0</v>
      </c>
      <c r="FM5" s="679">
        <f t="shared" si="3"/>
        <v>0</v>
      </c>
      <c r="FN5" s="679">
        <f t="shared" si="3"/>
        <v>0</v>
      </c>
      <c r="FO5" s="679">
        <f t="shared" si="3"/>
        <v>0</v>
      </c>
      <c r="FP5" s="679">
        <f t="shared" si="3"/>
        <v>0</v>
      </c>
      <c r="FQ5" s="679">
        <f t="shared" si="3"/>
        <v>0</v>
      </c>
      <c r="FR5" s="679">
        <f t="shared" si="3"/>
        <v>0</v>
      </c>
      <c r="FS5" s="679">
        <f t="shared" si="3"/>
        <v>0</v>
      </c>
      <c r="FT5" s="679">
        <f t="shared" si="3"/>
        <v>0</v>
      </c>
      <c r="FU5" s="679">
        <f t="shared" si="3"/>
        <v>0</v>
      </c>
      <c r="FV5" s="679">
        <f t="shared" si="3"/>
        <v>0</v>
      </c>
      <c r="FW5" s="679">
        <f t="shared" si="3"/>
        <v>0</v>
      </c>
      <c r="FX5" s="679">
        <f t="shared" si="3"/>
        <v>0</v>
      </c>
      <c r="FY5" s="679">
        <f t="shared" si="3"/>
        <v>0</v>
      </c>
      <c r="FZ5" s="679">
        <f t="shared" si="3"/>
        <v>0</v>
      </c>
      <c r="GA5" s="679">
        <f t="shared" si="3"/>
        <v>0</v>
      </c>
      <c r="GB5" s="679">
        <f t="shared" si="3"/>
        <v>0</v>
      </c>
      <c r="GC5" s="679">
        <f t="shared" si="3"/>
        <v>0</v>
      </c>
      <c r="GD5" s="679">
        <f t="shared" si="3"/>
        <v>0</v>
      </c>
      <c r="GE5" s="679">
        <f t="shared" si="3"/>
        <v>0</v>
      </c>
      <c r="GF5" s="679">
        <f t="shared" si="3"/>
        <v>0</v>
      </c>
      <c r="GG5" s="679">
        <f t="shared" si="3"/>
        <v>0</v>
      </c>
      <c r="GH5" s="679">
        <f t="shared" si="3"/>
        <v>0</v>
      </c>
      <c r="GI5" s="679">
        <f t="shared" si="3"/>
        <v>0</v>
      </c>
      <c r="GJ5" s="679">
        <f t="shared" si="3"/>
        <v>0</v>
      </c>
      <c r="GK5" s="679">
        <f t="shared" si="3"/>
        <v>0</v>
      </c>
      <c r="GL5" s="679">
        <f t="shared" si="3"/>
        <v>0</v>
      </c>
      <c r="GM5" s="679">
        <f t="shared" si="3"/>
        <v>0</v>
      </c>
      <c r="GN5" s="679">
        <f t="shared" si="3"/>
        <v>0</v>
      </c>
      <c r="GO5" s="679">
        <f t="shared" si="3"/>
        <v>0</v>
      </c>
      <c r="GP5" s="679">
        <f t="shared" si="3"/>
        <v>0</v>
      </c>
      <c r="GQ5" s="679">
        <f t="shared" si="3"/>
        <v>0</v>
      </c>
      <c r="GR5" s="679">
        <f t="shared" si="3"/>
        <v>0</v>
      </c>
      <c r="GS5" s="679">
        <f t="shared" si="3"/>
        <v>0</v>
      </c>
      <c r="GT5" s="679">
        <f t="shared" si="3"/>
        <v>0</v>
      </c>
      <c r="GU5" s="679">
        <f t="shared" si="3"/>
        <v>0</v>
      </c>
      <c r="GV5" s="679">
        <f t="shared" si="3"/>
        <v>0</v>
      </c>
      <c r="GW5" s="679">
        <f t="shared" si="3"/>
        <v>0</v>
      </c>
      <c r="GX5" s="679">
        <f t="shared" si="3"/>
        <v>0</v>
      </c>
      <c r="GY5" s="679">
        <f t="shared" si="3"/>
        <v>0</v>
      </c>
      <c r="GZ5" s="679">
        <f t="shared" si="3"/>
        <v>0</v>
      </c>
      <c r="HA5" s="679">
        <f aca="true" t="shared" si="4" ref="HA5:HN5">HA11-HA14-HA15-HA16</f>
        <v>0</v>
      </c>
      <c r="HB5" s="679">
        <f t="shared" si="4"/>
        <v>0</v>
      </c>
      <c r="HC5" s="679">
        <f t="shared" si="4"/>
        <v>0</v>
      </c>
      <c r="HD5" s="679">
        <f t="shared" si="4"/>
        <v>0</v>
      </c>
      <c r="HE5" s="679">
        <f t="shared" si="4"/>
        <v>0</v>
      </c>
      <c r="HF5" s="679">
        <f t="shared" si="4"/>
        <v>0</v>
      </c>
      <c r="HG5" s="679">
        <f t="shared" si="4"/>
        <v>0</v>
      </c>
      <c r="HH5" s="679">
        <f t="shared" si="4"/>
        <v>0</v>
      </c>
      <c r="HI5" s="679">
        <f t="shared" si="4"/>
        <v>0</v>
      </c>
      <c r="HJ5" s="679">
        <f t="shared" si="4"/>
        <v>0</v>
      </c>
      <c r="HK5" s="679">
        <f t="shared" si="4"/>
        <v>0</v>
      </c>
      <c r="HL5" s="679">
        <f t="shared" si="4"/>
        <v>0</v>
      </c>
      <c r="HM5" s="679">
        <f t="shared" si="4"/>
        <v>0</v>
      </c>
      <c r="HN5" s="679">
        <f t="shared" si="4"/>
        <v>0</v>
      </c>
    </row>
    <row r="6" spans="1:222" ht="18.75" customHeight="1">
      <c r="A6" s="996" t="s">
        <v>57</v>
      </c>
      <c r="B6" s="997"/>
      <c r="C6" s="1002" t="s">
        <v>27</v>
      </c>
      <c r="D6" s="1007" t="s">
        <v>256</v>
      </c>
      <c r="E6" s="1008"/>
      <c r="F6" s="1008"/>
      <c r="G6" s="1008"/>
      <c r="H6" s="1008"/>
      <c r="I6" s="1008"/>
      <c r="J6" s="1008"/>
      <c r="K6" s="1008"/>
      <c r="L6" s="1008"/>
      <c r="M6" s="1008"/>
      <c r="N6" s="1009"/>
      <c r="O6" s="110"/>
      <c r="P6" s="1002" t="s">
        <v>27</v>
      </c>
      <c r="Q6" s="1007" t="s">
        <v>256</v>
      </c>
      <c r="R6" s="1008"/>
      <c r="S6" s="1008"/>
      <c r="T6" s="1008"/>
      <c r="U6" s="1008"/>
      <c r="V6" s="1008"/>
      <c r="W6" s="1008"/>
      <c r="X6" s="1008"/>
      <c r="Y6" s="1008"/>
      <c r="Z6" s="1008"/>
      <c r="AA6" s="1009"/>
      <c r="AC6" s="1002" t="s">
        <v>27</v>
      </c>
      <c r="AD6" s="1007" t="s">
        <v>256</v>
      </c>
      <c r="AE6" s="1008"/>
      <c r="AF6" s="1008"/>
      <c r="AG6" s="1008"/>
      <c r="AH6" s="1008"/>
      <c r="AI6" s="1008"/>
      <c r="AJ6" s="1008"/>
      <c r="AK6" s="1008"/>
      <c r="AL6" s="1008"/>
      <c r="AM6" s="1008"/>
      <c r="AN6" s="1009"/>
      <c r="AP6" s="1002" t="s">
        <v>27</v>
      </c>
      <c r="AQ6" s="1007" t="s">
        <v>256</v>
      </c>
      <c r="AR6" s="1008"/>
      <c r="AS6" s="1008"/>
      <c r="AT6" s="1008"/>
      <c r="AU6" s="1008"/>
      <c r="AV6" s="1008"/>
      <c r="AW6" s="1008"/>
      <c r="AX6" s="1008"/>
      <c r="AY6" s="1008"/>
      <c r="AZ6" s="1008"/>
      <c r="BA6" s="1009"/>
      <c r="BC6" s="1002" t="s">
        <v>27</v>
      </c>
      <c r="BD6" s="1007" t="s">
        <v>256</v>
      </c>
      <c r="BE6" s="1008"/>
      <c r="BF6" s="1008"/>
      <c r="BG6" s="1008"/>
      <c r="BH6" s="1008"/>
      <c r="BI6" s="1008"/>
      <c r="BJ6" s="1008"/>
      <c r="BK6" s="1008"/>
      <c r="BL6" s="1008"/>
      <c r="BM6" s="1008"/>
      <c r="BN6" s="1009"/>
      <c r="BP6" s="1002" t="s">
        <v>27</v>
      </c>
      <c r="BQ6" s="1007" t="s">
        <v>256</v>
      </c>
      <c r="BR6" s="1008"/>
      <c r="BS6" s="1008"/>
      <c r="BT6" s="1008"/>
      <c r="BU6" s="1008"/>
      <c r="BV6" s="1008"/>
      <c r="BW6" s="1008"/>
      <c r="BX6" s="1008"/>
      <c r="BY6" s="1008"/>
      <c r="BZ6" s="1008"/>
      <c r="CA6" s="1009"/>
      <c r="CC6" s="1002" t="s">
        <v>27</v>
      </c>
      <c r="CD6" s="1007" t="s">
        <v>256</v>
      </c>
      <c r="CE6" s="1008"/>
      <c r="CF6" s="1008"/>
      <c r="CG6" s="1008"/>
      <c r="CH6" s="1008"/>
      <c r="CI6" s="1008"/>
      <c r="CJ6" s="1008"/>
      <c r="CK6" s="1008"/>
      <c r="CL6" s="1008"/>
      <c r="CM6" s="1008"/>
      <c r="CN6" s="1009"/>
      <c r="CP6" s="1002" t="s">
        <v>27</v>
      </c>
      <c r="CQ6" s="1007" t="s">
        <v>256</v>
      </c>
      <c r="CR6" s="1008"/>
      <c r="CS6" s="1008"/>
      <c r="CT6" s="1008"/>
      <c r="CU6" s="1008"/>
      <c r="CV6" s="1008"/>
      <c r="CW6" s="1008"/>
      <c r="CX6" s="1008"/>
      <c r="CY6" s="1008"/>
      <c r="CZ6" s="1008"/>
      <c r="DA6" s="1009"/>
      <c r="DC6" s="1002" t="s">
        <v>27</v>
      </c>
      <c r="DD6" s="1007" t="s">
        <v>256</v>
      </c>
      <c r="DE6" s="1008"/>
      <c r="DF6" s="1008"/>
      <c r="DG6" s="1008"/>
      <c r="DH6" s="1008"/>
      <c r="DI6" s="1008"/>
      <c r="DJ6" s="1008"/>
      <c r="DK6" s="1008"/>
      <c r="DL6" s="1008"/>
      <c r="DM6" s="1008"/>
      <c r="DN6" s="1009"/>
      <c r="DP6" s="1002" t="s">
        <v>27</v>
      </c>
      <c r="DQ6" s="1007" t="s">
        <v>256</v>
      </c>
      <c r="DR6" s="1008"/>
      <c r="DS6" s="1008"/>
      <c r="DT6" s="1008"/>
      <c r="DU6" s="1008"/>
      <c r="DV6" s="1008"/>
      <c r="DW6" s="1008"/>
      <c r="DX6" s="1008"/>
      <c r="DY6" s="1008"/>
      <c r="DZ6" s="1008"/>
      <c r="EA6" s="1009"/>
      <c r="EC6" s="1002" t="s">
        <v>27</v>
      </c>
      <c r="ED6" s="1007" t="s">
        <v>256</v>
      </c>
      <c r="EE6" s="1008"/>
      <c r="EF6" s="1008"/>
      <c r="EG6" s="1008"/>
      <c r="EH6" s="1008"/>
      <c r="EI6" s="1008"/>
      <c r="EJ6" s="1008"/>
      <c r="EK6" s="1008"/>
      <c r="EL6" s="1008"/>
      <c r="EM6" s="1008"/>
      <c r="EN6" s="1009"/>
      <c r="EP6" s="1002" t="s">
        <v>27</v>
      </c>
      <c r="EQ6" s="1007" t="s">
        <v>256</v>
      </c>
      <c r="ER6" s="1008"/>
      <c r="ES6" s="1008"/>
      <c r="ET6" s="1008"/>
      <c r="EU6" s="1008"/>
      <c r="EV6" s="1008"/>
      <c r="EW6" s="1008"/>
      <c r="EX6" s="1008"/>
      <c r="EY6" s="1008"/>
      <c r="EZ6" s="1008"/>
      <c r="FA6" s="1009"/>
      <c r="FC6" s="1002" t="s">
        <v>27</v>
      </c>
      <c r="FD6" s="1007" t="s">
        <v>256</v>
      </c>
      <c r="FE6" s="1008"/>
      <c r="FF6" s="1008"/>
      <c r="FG6" s="1008"/>
      <c r="FH6" s="1008"/>
      <c r="FI6" s="1008"/>
      <c r="FJ6" s="1008"/>
      <c r="FK6" s="1008"/>
      <c r="FL6" s="1008"/>
      <c r="FM6" s="1008"/>
      <c r="FN6" s="1009"/>
      <c r="FP6" s="1002" t="s">
        <v>27</v>
      </c>
      <c r="FQ6" s="1007" t="s">
        <v>256</v>
      </c>
      <c r="FR6" s="1008"/>
      <c r="FS6" s="1008"/>
      <c r="FT6" s="1008"/>
      <c r="FU6" s="1008"/>
      <c r="FV6" s="1008"/>
      <c r="FW6" s="1008"/>
      <c r="FX6" s="1008"/>
      <c r="FY6" s="1008"/>
      <c r="FZ6" s="1008"/>
      <c r="GA6" s="1009"/>
      <c r="GC6" s="1002" t="s">
        <v>27</v>
      </c>
      <c r="GD6" s="1007" t="s">
        <v>256</v>
      </c>
      <c r="GE6" s="1008"/>
      <c r="GF6" s="1008"/>
      <c r="GG6" s="1008"/>
      <c r="GH6" s="1008"/>
      <c r="GI6" s="1008"/>
      <c r="GJ6" s="1008"/>
      <c r="GK6" s="1008"/>
      <c r="GL6" s="1008"/>
      <c r="GM6" s="1008"/>
      <c r="GN6" s="1009"/>
      <c r="GP6" s="1002" t="s">
        <v>27</v>
      </c>
      <c r="GQ6" s="1007" t="s">
        <v>256</v>
      </c>
      <c r="GR6" s="1008"/>
      <c r="GS6" s="1008"/>
      <c r="GT6" s="1008"/>
      <c r="GU6" s="1008"/>
      <c r="GV6" s="1008"/>
      <c r="GW6" s="1008"/>
      <c r="GX6" s="1008"/>
      <c r="GY6" s="1008"/>
      <c r="GZ6" s="1008"/>
      <c r="HA6" s="1009"/>
      <c r="HC6" s="1015" t="s">
        <v>27</v>
      </c>
      <c r="HD6" s="1007" t="s">
        <v>256</v>
      </c>
      <c r="HE6" s="1008"/>
      <c r="HF6" s="1008"/>
      <c r="HG6" s="1008"/>
      <c r="HH6" s="1008"/>
      <c r="HI6" s="1008"/>
      <c r="HJ6" s="1008"/>
      <c r="HK6" s="1008"/>
      <c r="HL6" s="1008"/>
      <c r="HM6" s="1008"/>
      <c r="HN6" s="1009"/>
    </row>
    <row r="7" spans="1:222" ht="27" customHeight="1">
      <c r="A7" s="998"/>
      <c r="B7" s="999"/>
      <c r="C7" s="1002"/>
      <c r="D7" s="992" t="s">
        <v>165</v>
      </c>
      <c r="E7" s="1010" t="s">
        <v>166</v>
      </c>
      <c r="F7" s="1011"/>
      <c r="G7" s="1012"/>
      <c r="H7" s="992" t="s">
        <v>167</v>
      </c>
      <c r="I7" s="992" t="s">
        <v>90</v>
      </c>
      <c r="J7" s="992" t="s">
        <v>168</v>
      </c>
      <c r="K7" s="992" t="s">
        <v>92</v>
      </c>
      <c r="L7" s="992" t="s">
        <v>93</v>
      </c>
      <c r="M7" s="992" t="s">
        <v>94</v>
      </c>
      <c r="N7" s="1014" t="s">
        <v>95</v>
      </c>
      <c r="O7" s="117"/>
      <c r="P7" s="1002"/>
      <c r="Q7" s="992" t="s">
        <v>165</v>
      </c>
      <c r="R7" s="1010" t="s">
        <v>166</v>
      </c>
      <c r="S7" s="1011"/>
      <c r="T7" s="1012"/>
      <c r="U7" s="992" t="s">
        <v>167</v>
      </c>
      <c r="V7" s="992" t="s">
        <v>90</v>
      </c>
      <c r="W7" s="992" t="s">
        <v>168</v>
      </c>
      <c r="X7" s="992" t="s">
        <v>92</v>
      </c>
      <c r="Y7" s="992" t="s">
        <v>93</v>
      </c>
      <c r="Z7" s="992" t="s">
        <v>94</v>
      </c>
      <c r="AA7" s="1014" t="s">
        <v>95</v>
      </c>
      <c r="AC7" s="1002"/>
      <c r="AD7" s="992" t="s">
        <v>165</v>
      </c>
      <c r="AE7" s="1010" t="s">
        <v>166</v>
      </c>
      <c r="AF7" s="1011"/>
      <c r="AG7" s="1012"/>
      <c r="AH7" s="992" t="s">
        <v>167</v>
      </c>
      <c r="AI7" s="992" t="s">
        <v>90</v>
      </c>
      <c r="AJ7" s="992" t="s">
        <v>168</v>
      </c>
      <c r="AK7" s="992" t="s">
        <v>92</v>
      </c>
      <c r="AL7" s="992" t="s">
        <v>93</v>
      </c>
      <c r="AM7" s="992" t="s">
        <v>94</v>
      </c>
      <c r="AN7" s="1014" t="s">
        <v>95</v>
      </c>
      <c r="AP7" s="1002"/>
      <c r="AQ7" s="992" t="s">
        <v>165</v>
      </c>
      <c r="AR7" s="1010" t="s">
        <v>166</v>
      </c>
      <c r="AS7" s="1011"/>
      <c r="AT7" s="1012"/>
      <c r="AU7" s="992" t="s">
        <v>167</v>
      </c>
      <c r="AV7" s="992" t="s">
        <v>90</v>
      </c>
      <c r="AW7" s="992" t="s">
        <v>168</v>
      </c>
      <c r="AX7" s="992" t="s">
        <v>92</v>
      </c>
      <c r="AY7" s="992" t="s">
        <v>93</v>
      </c>
      <c r="AZ7" s="992" t="s">
        <v>94</v>
      </c>
      <c r="BA7" s="1014" t="s">
        <v>95</v>
      </c>
      <c r="BC7" s="1002"/>
      <c r="BD7" s="992" t="s">
        <v>165</v>
      </c>
      <c r="BE7" s="1010" t="s">
        <v>166</v>
      </c>
      <c r="BF7" s="1011"/>
      <c r="BG7" s="1012"/>
      <c r="BH7" s="992" t="s">
        <v>167</v>
      </c>
      <c r="BI7" s="992" t="s">
        <v>90</v>
      </c>
      <c r="BJ7" s="992" t="s">
        <v>168</v>
      </c>
      <c r="BK7" s="992" t="s">
        <v>92</v>
      </c>
      <c r="BL7" s="992" t="s">
        <v>93</v>
      </c>
      <c r="BM7" s="992" t="s">
        <v>94</v>
      </c>
      <c r="BN7" s="1014" t="s">
        <v>95</v>
      </c>
      <c r="BP7" s="1002"/>
      <c r="BQ7" s="992" t="s">
        <v>165</v>
      </c>
      <c r="BR7" s="1010" t="s">
        <v>166</v>
      </c>
      <c r="BS7" s="1011"/>
      <c r="BT7" s="1012"/>
      <c r="BU7" s="992" t="s">
        <v>167</v>
      </c>
      <c r="BV7" s="992" t="s">
        <v>90</v>
      </c>
      <c r="BW7" s="992" t="s">
        <v>168</v>
      </c>
      <c r="BX7" s="992" t="s">
        <v>92</v>
      </c>
      <c r="BY7" s="992" t="s">
        <v>93</v>
      </c>
      <c r="BZ7" s="992" t="s">
        <v>94</v>
      </c>
      <c r="CA7" s="1014" t="s">
        <v>95</v>
      </c>
      <c r="CC7" s="1002"/>
      <c r="CD7" s="992" t="s">
        <v>165</v>
      </c>
      <c r="CE7" s="1010" t="s">
        <v>166</v>
      </c>
      <c r="CF7" s="1011"/>
      <c r="CG7" s="1012"/>
      <c r="CH7" s="992" t="s">
        <v>167</v>
      </c>
      <c r="CI7" s="992" t="s">
        <v>90</v>
      </c>
      <c r="CJ7" s="992" t="s">
        <v>168</v>
      </c>
      <c r="CK7" s="992" t="s">
        <v>92</v>
      </c>
      <c r="CL7" s="992" t="s">
        <v>93</v>
      </c>
      <c r="CM7" s="992" t="s">
        <v>94</v>
      </c>
      <c r="CN7" s="1014" t="s">
        <v>95</v>
      </c>
      <c r="CP7" s="1002"/>
      <c r="CQ7" s="992" t="s">
        <v>165</v>
      </c>
      <c r="CR7" s="1010" t="s">
        <v>166</v>
      </c>
      <c r="CS7" s="1011"/>
      <c r="CT7" s="1012"/>
      <c r="CU7" s="992" t="s">
        <v>167</v>
      </c>
      <c r="CV7" s="992" t="s">
        <v>90</v>
      </c>
      <c r="CW7" s="992" t="s">
        <v>168</v>
      </c>
      <c r="CX7" s="992" t="s">
        <v>92</v>
      </c>
      <c r="CY7" s="992" t="s">
        <v>93</v>
      </c>
      <c r="CZ7" s="992" t="s">
        <v>94</v>
      </c>
      <c r="DA7" s="1014" t="s">
        <v>95</v>
      </c>
      <c r="DC7" s="1002"/>
      <c r="DD7" s="992" t="s">
        <v>165</v>
      </c>
      <c r="DE7" s="1010" t="s">
        <v>166</v>
      </c>
      <c r="DF7" s="1011"/>
      <c r="DG7" s="1012"/>
      <c r="DH7" s="992" t="s">
        <v>167</v>
      </c>
      <c r="DI7" s="992" t="s">
        <v>90</v>
      </c>
      <c r="DJ7" s="992" t="s">
        <v>168</v>
      </c>
      <c r="DK7" s="992" t="s">
        <v>92</v>
      </c>
      <c r="DL7" s="992" t="s">
        <v>93</v>
      </c>
      <c r="DM7" s="992" t="s">
        <v>94</v>
      </c>
      <c r="DN7" s="1014" t="s">
        <v>95</v>
      </c>
      <c r="DP7" s="1002"/>
      <c r="DQ7" s="992" t="s">
        <v>165</v>
      </c>
      <c r="DR7" s="1010" t="s">
        <v>166</v>
      </c>
      <c r="DS7" s="1011"/>
      <c r="DT7" s="1012"/>
      <c r="DU7" s="992" t="s">
        <v>167</v>
      </c>
      <c r="DV7" s="992" t="s">
        <v>90</v>
      </c>
      <c r="DW7" s="992" t="s">
        <v>168</v>
      </c>
      <c r="DX7" s="992" t="s">
        <v>92</v>
      </c>
      <c r="DY7" s="992" t="s">
        <v>93</v>
      </c>
      <c r="DZ7" s="992" t="s">
        <v>94</v>
      </c>
      <c r="EA7" s="1014" t="s">
        <v>95</v>
      </c>
      <c r="EC7" s="1002"/>
      <c r="ED7" s="992" t="s">
        <v>165</v>
      </c>
      <c r="EE7" s="1010" t="s">
        <v>166</v>
      </c>
      <c r="EF7" s="1011"/>
      <c r="EG7" s="1012"/>
      <c r="EH7" s="992" t="s">
        <v>167</v>
      </c>
      <c r="EI7" s="992" t="s">
        <v>90</v>
      </c>
      <c r="EJ7" s="992" t="s">
        <v>168</v>
      </c>
      <c r="EK7" s="992" t="s">
        <v>92</v>
      </c>
      <c r="EL7" s="992" t="s">
        <v>93</v>
      </c>
      <c r="EM7" s="992" t="s">
        <v>94</v>
      </c>
      <c r="EN7" s="1014" t="s">
        <v>95</v>
      </c>
      <c r="EP7" s="1002"/>
      <c r="EQ7" s="992" t="s">
        <v>165</v>
      </c>
      <c r="ER7" s="1010" t="s">
        <v>166</v>
      </c>
      <c r="ES7" s="1011"/>
      <c r="ET7" s="1012"/>
      <c r="EU7" s="992" t="s">
        <v>167</v>
      </c>
      <c r="EV7" s="992" t="s">
        <v>90</v>
      </c>
      <c r="EW7" s="992" t="s">
        <v>168</v>
      </c>
      <c r="EX7" s="992" t="s">
        <v>92</v>
      </c>
      <c r="EY7" s="992" t="s">
        <v>93</v>
      </c>
      <c r="EZ7" s="992" t="s">
        <v>94</v>
      </c>
      <c r="FA7" s="1014" t="s">
        <v>95</v>
      </c>
      <c r="FC7" s="1002"/>
      <c r="FD7" s="992" t="s">
        <v>165</v>
      </c>
      <c r="FE7" s="1010" t="s">
        <v>166</v>
      </c>
      <c r="FF7" s="1011"/>
      <c r="FG7" s="1012"/>
      <c r="FH7" s="992" t="s">
        <v>167</v>
      </c>
      <c r="FI7" s="992" t="s">
        <v>90</v>
      </c>
      <c r="FJ7" s="992" t="s">
        <v>168</v>
      </c>
      <c r="FK7" s="992" t="s">
        <v>92</v>
      </c>
      <c r="FL7" s="992" t="s">
        <v>93</v>
      </c>
      <c r="FM7" s="992" t="s">
        <v>94</v>
      </c>
      <c r="FN7" s="1014" t="s">
        <v>95</v>
      </c>
      <c r="FP7" s="1002"/>
      <c r="FQ7" s="992" t="s">
        <v>165</v>
      </c>
      <c r="FR7" s="1010" t="s">
        <v>166</v>
      </c>
      <c r="FS7" s="1011"/>
      <c r="FT7" s="1012"/>
      <c r="FU7" s="992" t="s">
        <v>167</v>
      </c>
      <c r="FV7" s="992" t="s">
        <v>90</v>
      </c>
      <c r="FW7" s="992" t="s">
        <v>168</v>
      </c>
      <c r="FX7" s="992" t="s">
        <v>92</v>
      </c>
      <c r="FY7" s="992" t="s">
        <v>93</v>
      </c>
      <c r="FZ7" s="992" t="s">
        <v>94</v>
      </c>
      <c r="GA7" s="1014" t="s">
        <v>95</v>
      </c>
      <c r="GC7" s="1002"/>
      <c r="GD7" s="992" t="s">
        <v>165</v>
      </c>
      <c r="GE7" s="1010" t="s">
        <v>166</v>
      </c>
      <c r="GF7" s="1011"/>
      <c r="GG7" s="1012"/>
      <c r="GH7" s="992" t="s">
        <v>167</v>
      </c>
      <c r="GI7" s="992" t="s">
        <v>90</v>
      </c>
      <c r="GJ7" s="992" t="s">
        <v>168</v>
      </c>
      <c r="GK7" s="992" t="s">
        <v>92</v>
      </c>
      <c r="GL7" s="992" t="s">
        <v>93</v>
      </c>
      <c r="GM7" s="992" t="s">
        <v>94</v>
      </c>
      <c r="GN7" s="1014" t="s">
        <v>95</v>
      </c>
      <c r="GP7" s="1002"/>
      <c r="GQ7" s="992" t="s">
        <v>165</v>
      </c>
      <c r="GR7" s="1010" t="s">
        <v>166</v>
      </c>
      <c r="GS7" s="1011"/>
      <c r="GT7" s="1012"/>
      <c r="GU7" s="992" t="s">
        <v>167</v>
      </c>
      <c r="GV7" s="992" t="s">
        <v>90</v>
      </c>
      <c r="GW7" s="992" t="s">
        <v>168</v>
      </c>
      <c r="GX7" s="992" t="s">
        <v>92</v>
      </c>
      <c r="GY7" s="992" t="s">
        <v>93</v>
      </c>
      <c r="GZ7" s="992" t="s">
        <v>94</v>
      </c>
      <c r="HA7" s="1014" t="s">
        <v>95</v>
      </c>
      <c r="HC7" s="1016"/>
      <c r="HD7" s="1013" t="s">
        <v>165</v>
      </c>
      <c r="HE7" s="1003" t="s">
        <v>166</v>
      </c>
      <c r="HF7" s="1018"/>
      <c r="HG7" s="1004"/>
      <c r="HH7" s="1013" t="s">
        <v>167</v>
      </c>
      <c r="HI7" s="1013" t="s">
        <v>90</v>
      </c>
      <c r="HJ7" s="1013" t="s">
        <v>168</v>
      </c>
      <c r="HK7" s="1013" t="s">
        <v>92</v>
      </c>
      <c r="HL7" s="1013" t="s">
        <v>93</v>
      </c>
      <c r="HM7" s="1013" t="s">
        <v>94</v>
      </c>
      <c r="HN7" s="1013" t="s">
        <v>95</v>
      </c>
    </row>
    <row r="8" spans="1:222" ht="18" customHeight="1">
      <c r="A8" s="998"/>
      <c r="B8" s="999"/>
      <c r="C8" s="1002"/>
      <c r="D8" s="992"/>
      <c r="E8" s="1013" t="s">
        <v>25</v>
      </c>
      <c r="F8" s="1003" t="s">
        <v>6</v>
      </c>
      <c r="G8" s="1004"/>
      <c r="H8" s="992"/>
      <c r="I8" s="992"/>
      <c r="J8" s="992"/>
      <c r="K8" s="992"/>
      <c r="L8" s="992"/>
      <c r="M8" s="992"/>
      <c r="N8" s="1014"/>
      <c r="O8" s="127"/>
      <c r="P8" s="1002"/>
      <c r="Q8" s="992"/>
      <c r="R8" s="1013" t="s">
        <v>25</v>
      </c>
      <c r="S8" s="1003" t="s">
        <v>6</v>
      </c>
      <c r="T8" s="1004"/>
      <c r="U8" s="992"/>
      <c r="V8" s="992"/>
      <c r="W8" s="992"/>
      <c r="X8" s="992"/>
      <c r="Y8" s="992"/>
      <c r="Z8" s="992"/>
      <c r="AA8" s="1014"/>
      <c r="AC8" s="1002"/>
      <c r="AD8" s="992"/>
      <c r="AE8" s="1013" t="s">
        <v>25</v>
      </c>
      <c r="AF8" s="1003" t="s">
        <v>6</v>
      </c>
      <c r="AG8" s="1004"/>
      <c r="AH8" s="992"/>
      <c r="AI8" s="992"/>
      <c r="AJ8" s="992"/>
      <c r="AK8" s="992"/>
      <c r="AL8" s="992"/>
      <c r="AM8" s="992"/>
      <c r="AN8" s="1014"/>
      <c r="AP8" s="1002"/>
      <c r="AQ8" s="992"/>
      <c r="AR8" s="1013" t="s">
        <v>25</v>
      </c>
      <c r="AS8" s="1003" t="s">
        <v>6</v>
      </c>
      <c r="AT8" s="1004"/>
      <c r="AU8" s="992"/>
      <c r="AV8" s="992"/>
      <c r="AW8" s="992"/>
      <c r="AX8" s="992"/>
      <c r="AY8" s="992"/>
      <c r="AZ8" s="992"/>
      <c r="BA8" s="1014"/>
      <c r="BC8" s="1002"/>
      <c r="BD8" s="992"/>
      <c r="BE8" s="1013" t="s">
        <v>25</v>
      </c>
      <c r="BF8" s="1003" t="s">
        <v>6</v>
      </c>
      <c r="BG8" s="1004"/>
      <c r="BH8" s="992"/>
      <c r="BI8" s="992"/>
      <c r="BJ8" s="992"/>
      <c r="BK8" s="992"/>
      <c r="BL8" s="992"/>
      <c r="BM8" s="992"/>
      <c r="BN8" s="1014"/>
      <c r="BP8" s="1002"/>
      <c r="BQ8" s="992"/>
      <c r="BR8" s="1013" t="s">
        <v>25</v>
      </c>
      <c r="BS8" s="1003" t="s">
        <v>6</v>
      </c>
      <c r="BT8" s="1004"/>
      <c r="BU8" s="992"/>
      <c r="BV8" s="992"/>
      <c r="BW8" s="992"/>
      <c r="BX8" s="992"/>
      <c r="BY8" s="992"/>
      <c r="BZ8" s="992"/>
      <c r="CA8" s="1014"/>
      <c r="CC8" s="1002"/>
      <c r="CD8" s="992"/>
      <c r="CE8" s="1013" t="s">
        <v>25</v>
      </c>
      <c r="CF8" s="1003" t="s">
        <v>6</v>
      </c>
      <c r="CG8" s="1004"/>
      <c r="CH8" s="992"/>
      <c r="CI8" s="992"/>
      <c r="CJ8" s="992"/>
      <c r="CK8" s="992"/>
      <c r="CL8" s="992"/>
      <c r="CM8" s="992"/>
      <c r="CN8" s="1014"/>
      <c r="CP8" s="1002"/>
      <c r="CQ8" s="992"/>
      <c r="CR8" s="1013" t="s">
        <v>25</v>
      </c>
      <c r="CS8" s="1003" t="s">
        <v>6</v>
      </c>
      <c r="CT8" s="1004"/>
      <c r="CU8" s="992"/>
      <c r="CV8" s="992"/>
      <c r="CW8" s="992"/>
      <c r="CX8" s="992"/>
      <c r="CY8" s="992"/>
      <c r="CZ8" s="992"/>
      <c r="DA8" s="1014"/>
      <c r="DC8" s="1002"/>
      <c r="DD8" s="992"/>
      <c r="DE8" s="1013" t="s">
        <v>25</v>
      </c>
      <c r="DF8" s="1003" t="s">
        <v>6</v>
      </c>
      <c r="DG8" s="1004"/>
      <c r="DH8" s="992"/>
      <c r="DI8" s="992"/>
      <c r="DJ8" s="992"/>
      <c r="DK8" s="992"/>
      <c r="DL8" s="992"/>
      <c r="DM8" s="992"/>
      <c r="DN8" s="1014"/>
      <c r="DP8" s="1002"/>
      <c r="DQ8" s="992"/>
      <c r="DR8" s="1013" t="s">
        <v>25</v>
      </c>
      <c r="DS8" s="1003" t="s">
        <v>6</v>
      </c>
      <c r="DT8" s="1004"/>
      <c r="DU8" s="992"/>
      <c r="DV8" s="992"/>
      <c r="DW8" s="992"/>
      <c r="DX8" s="992"/>
      <c r="DY8" s="992"/>
      <c r="DZ8" s="992"/>
      <c r="EA8" s="1014"/>
      <c r="EC8" s="1002"/>
      <c r="ED8" s="992"/>
      <c r="EE8" s="1013" t="s">
        <v>25</v>
      </c>
      <c r="EF8" s="1003" t="s">
        <v>6</v>
      </c>
      <c r="EG8" s="1004"/>
      <c r="EH8" s="992"/>
      <c r="EI8" s="992"/>
      <c r="EJ8" s="992"/>
      <c r="EK8" s="992"/>
      <c r="EL8" s="992"/>
      <c r="EM8" s="992"/>
      <c r="EN8" s="1014"/>
      <c r="EP8" s="1002"/>
      <c r="EQ8" s="992"/>
      <c r="ER8" s="1013" t="s">
        <v>25</v>
      </c>
      <c r="ES8" s="1003" t="s">
        <v>6</v>
      </c>
      <c r="ET8" s="1004"/>
      <c r="EU8" s="992"/>
      <c r="EV8" s="992"/>
      <c r="EW8" s="992"/>
      <c r="EX8" s="992"/>
      <c r="EY8" s="992"/>
      <c r="EZ8" s="992"/>
      <c r="FA8" s="1014"/>
      <c r="FC8" s="1002"/>
      <c r="FD8" s="992"/>
      <c r="FE8" s="1013" t="s">
        <v>25</v>
      </c>
      <c r="FF8" s="1003" t="s">
        <v>6</v>
      </c>
      <c r="FG8" s="1004"/>
      <c r="FH8" s="992"/>
      <c r="FI8" s="992"/>
      <c r="FJ8" s="992"/>
      <c r="FK8" s="992"/>
      <c r="FL8" s="992"/>
      <c r="FM8" s="992"/>
      <c r="FN8" s="1014"/>
      <c r="FP8" s="1002"/>
      <c r="FQ8" s="992"/>
      <c r="FR8" s="1013" t="s">
        <v>25</v>
      </c>
      <c r="FS8" s="1003" t="s">
        <v>6</v>
      </c>
      <c r="FT8" s="1004"/>
      <c r="FU8" s="992"/>
      <c r="FV8" s="992"/>
      <c r="FW8" s="992"/>
      <c r="FX8" s="992"/>
      <c r="FY8" s="992"/>
      <c r="FZ8" s="992"/>
      <c r="GA8" s="1014"/>
      <c r="GC8" s="1002"/>
      <c r="GD8" s="992"/>
      <c r="GE8" s="1013" t="s">
        <v>25</v>
      </c>
      <c r="GF8" s="1003" t="s">
        <v>6</v>
      </c>
      <c r="GG8" s="1004"/>
      <c r="GH8" s="992"/>
      <c r="GI8" s="992"/>
      <c r="GJ8" s="992"/>
      <c r="GK8" s="992"/>
      <c r="GL8" s="992"/>
      <c r="GM8" s="992"/>
      <c r="GN8" s="1014"/>
      <c r="GP8" s="1002"/>
      <c r="GQ8" s="992"/>
      <c r="GR8" s="1013" t="s">
        <v>25</v>
      </c>
      <c r="GS8" s="1003" t="s">
        <v>6</v>
      </c>
      <c r="GT8" s="1004"/>
      <c r="GU8" s="992"/>
      <c r="GV8" s="992"/>
      <c r="GW8" s="992"/>
      <c r="GX8" s="992"/>
      <c r="GY8" s="992"/>
      <c r="GZ8" s="992"/>
      <c r="HA8" s="1014"/>
      <c r="HC8" s="1016"/>
      <c r="HD8" s="992"/>
      <c r="HE8" s="1013" t="s">
        <v>25</v>
      </c>
      <c r="HF8" s="1003" t="s">
        <v>6</v>
      </c>
      <c r="HG8" s="1004"/>
      <c r="HH8" s="992"/>
      <c r="HI8" s="992"/>
      <c r="HJ8" s="992"/>
      <c r="HK8" s="992"/>
      <c r="HL8" s="992"/>
      <c r="HM8" s="992"/>
      <c r="HN8" s="992"/>
    </row>
    <row r="9" spans="1:222" ht="26.25" customHeight="1">
      <c r="A9" s="1000"/>
      <c r="B9" s="1001"/>
      <c r="C9" s="1002"/>
      <c r="D9" s="993"/>
      <c r="E9" s="993"/>
      <c r="F9" s="360" t="s">
        <v>169</v>
      </c>
      <c r="G9" s="359" t="s">
        <v>170</v>
      </c>
      <c r="H9" s="993"/>
      <c r="I9" s="993"/>
      <c r="J9" s="993"/>
      <c r="K9" s="993"/>
      <c r="L9" s="993"/>
      <c r="M9" s="993"/>
      <c r="N9" s="1014"/>
      <c r="O9" s="127"/>
      <c r="P9" s="1002"/>
      <c r="Q9" s="993"/>
      <c r="R9" s="993"/>
      <c r="S9" s="360" t="s">
        <v>169</v>
      </c>
      <c r="T9" s="359" t="s">
        <v>170</v>
      </c>
      <c r="U9" s="993"/>
      <c r="V9" s="993"/>
      <c r="W9" s="993"/>
      <c r="X9" s="993"/>
      <c r="Y9" s="993"/>
      <c r="Z9" s="993"/>
      <c r="AA9" s="1014"/>
      <c r="AC9" s="1002"/>
      <c r="AD9" s="993"/>
      <c r="AE9" s="993"/>
      <c r="AF9" s="360" t="s">
        <v>169</v>
      </c>
      <c r="AG9" s="359" t="s">
        <v>170</v>
      </c>
      <c r="AH9" s="993"/>
      <c r="AI9" s="993"/>
      <c r="AJ9" s="993"/>
      <c r="AK9" s="993"/>
      <c r="AL9" s="993"/>
      <c r="AM9" s="993"/>
      <c r="AN9" s="1014"/>
      <c r="AP9" s="1002"/>
      <c r="AQ9" s="993"/>
      <c r="AR9" s="993"/>
      <c r="AS9" s="360" t="s">
        <v>169</v>
      </c>
      <c r="AT9" s="359" t="s">
        <v>170</v>
      </c>
      <c r="AU9" s="993"/>
      <c r="AV9" s="993"/>
      <c r="AW9" s="993"/>
      <c r="AX9" s="993"/>
      <c r="AY9" s="993"/>
      <c r="AZ9" s="993"/>
      <c r="BA9" s="1014"/>
      <c r="BC9" s="1002"/>
      <c r="BD9" s="993"/>
      <c r="BE9" s="993"/>
      <c r="BF9" s="360" t="s">
        <v>169</v>
      </c>
      <c r="BG9" s="359" t="s">
        <v>170</v>
      </c>
      <c r="BH9" s="993"/>
      <c r="BI9" s="993"/>
      <c r="BJ9" s="993"/>
      <c r="BK9" s="993"/>
      <c r="BL9" s="993"/>
      <c r="BM9" s="993"/>
      <c r="BN9" s="1014"/>
      <c r="BP9" s="1002"/>
      <c r="BQ9" s="993"/>
      <c r="BR9" s="993"/>
      <c r="BS9" s="360" t="s">
        <v>169</v>
      </c>
      <c r="BT9" s="359" t="s">
        <v>170</v>
      </c>
      <c r="BU9" s="993"/>
      <c r="BV9" s="993"/>
      <c r="BW9" s="993"/>
      <c r="BX9" s="993"/>
      <c r="BY9" s="993"/>
      <c r="BZ9" s="993"/>
      <c r="CA9" s="1014"/>
      <c r="CC9" s="1002"/>
      <c r="CD9" s="993"/>
      <c r="CE9" s="993"/>
      <c r="CF9" s="360" t="s">
        <v>169</v>
      </c>
      <c r="CG9" s="359" t="s">
        <v>170</v>
      </c>
      <c r="CH9" s="993"/>
      <c r="CI9" s="993"/>
      <c r="CJ9" s="993"/>
      <c r="CK9" s="993"/>
      <c r="CL9" s="993"/>
      <c r="CM9" s="993"/>
      <c r="CN9" s="1014"/>
      <c r="CP9" s="1002"/>
      <c r="CQ9" s="993"/>
      <c r="CR9" s="993"/>
      <c r="CS9" s="360" t="s">
        <v>169</v>
      </c>
      <c r="CT9" s="359" t="s">
        <v>170</v>
      </c>
      <c r="CU9" s="993"/>
      <c r="CV9" s="993"/>
      <c r="CW9" s="993"/>
      <c r="CX9" s="993"/>
      <c r="CY9" s="993"/>
      <c r="CZ9" s="993"/>
      <c r="DA9" s="1014"/>
      <c r="DC9" s="1002"/>
      <c r="DD9" s="993"/>
      <c r="DE9" s="993"/>
      <c r="DF9" s="360" t="s">
        <v>169</v>
      </c>
      <c r="DG9" s="359" t="s">
        <v>170</v>
      </c>
      <c r="DH9" s="993"/>
      <c r="DI9" s="993"/>
      <c r="DJ9" s="993"/>
      <c r="DK9" s="993"/>
      <c r="DL9" s="993"/>
      <c r="DM9" s="993"/>
      <c r="DN9" s="1014"/>
      <c r="DP9" s="1002"/>
      <c r="DQ9" s="993"/>
      <c r="DR9" s="993"/>
      <c r="DS9" s="360" t="s">
        <v>169</v>
      </c>
      <c r="DT9" s="359" t="s">
        <v>170</v>
      </c>
      <c r="DU9" s="993"/>
      <c r="DV9" s="993"/>
      <c r="DW9" s="993"/>
      <c r="DX9" s="993"/>
      <c r="DY9" s="993"/>
      <c r="DZ9" s="993"/>
      <c r="EA9" s="1014"/>
      <c r="EC9" s="1002"/>
      <c r="ED9" s="993"/>
      <c r="EE9" s="993"/>
      <c r="EF9" s="360" t="s">
        <v>169</v>
      </c>
      <c r="EG9" s="359" t="s">
        <v>170</v>
      </c>
      <c r="EH9" s="993"/>
      <c r="EI9" s="993"/>
      <c r="EJ9" s="993"/>
      <c r="EK9" s="993"/>
      <c r="EL9" s="993"/>
      <c r="EM9" s="993"/>
      <c r="EN9" s="1014"/>
      <c r="EP9" s="1002"/>
      <c r="EQ9" s="993"/>
      <c r="ER9" s="993"/>
      <c r="ES9" s="360" t="s">
        <v>169</v>
      </c>
      <c r="ET9" s="359" t="s">
        <v>170</v>
      </c>
      <c r="EU9" s="993"/>
      <c r="EV9" s="993"/>
      <c r="EW9" s="993"/>
      <c r="EX9" s="993"/>
      <c r="EY9" s="993"/>
      <c r="EZ9" s="993"/>
      <c r="FA9" s="1014"/>
      <c r="FC9" s="1002"/>
      <c r="FD9" s="993"/>
      <c r="FE9" s="993"/>
      <c r="FF9" s="360" t="s">
        <v>169</v>
      </c>
      <c r="FG9" s="359" t="s">
        <v>170</v>
      </c>
      <c r="FH9" s="993"/>
      <c r="FI9" s="993"/>
      <c r="FJ9" s="993"/>
      <c r="FK9" s="993"/>
      <c r="FL9" s="993"/>
      <c r="FM9" s="993"/>
      <c r="FN9" s="1014"/>
      <c r="FP9" s="1002"/>
      <c r="FQ9" s="993"/>
      <c r="FR9" s="993"/>
      <c r="FS9" s="360" t="s">
        <v>169</v>
      </c>
      <c r="FT9" s="359" t="s">
        <v>170</v>
      </c>
      <c r="FU9" s="993"/>
      <c r="FV9" s="993"/>
      <c r="FW9" s="993"/>
      <c r="FX9" s="993"/>
      <c r="FY9" s="993"/>
      <c r="FZ9" s="993"/>
      <c r="GA9" s="1014"/>
      <c r="GC9" s="1002"/>
      <c r="GD9" s="993"/>
      <c r="GE9" s="993"/>
      <c r="GF9" s="360" t="s">
        <v>169</v>
      </c>
      <c r="GG9" s="359" t="s">
        <v>170</v>
      </c>
      <c r="GH9" s="993"/>
      <c r="GI9" s="993"/>
      <c r="GJ9" s="993"/>
      <c r="GK9" s="993"/>
      <c r="GL9" s="993"/>
      <c r="GM9" s="993"/>
      <c r="GN9" s="1014"/>
      <c r="GP9" s="1002"/>
      <c r="GQ9" s="993"/>
      <c r="GR9" s="993"/>
      <c r="GS9" s="360" t="s">
        <v>169</v>
      </c>
      <c r="GT9" s="359" t="s">
        <v>170</v>
      </c>
      <c r="GU9" s="993"/>
      <c r="GV9" s="993"/>
      <c r="GW9" s="993"/>
      <c r="GX9" s="993"/>
      <c r="GY9" s="993"/>
      <c r="GZ9" s="993"/>
      <c r="HA9" s="1014"/>
      <c r="HC9" s="1017"/>
      <c r="HD9" s="993"/>
      <c r="HE9" s="993"/>
      <c r="HF9" s="360" t="s">
        <v>169</v>
      </c>
      <c r="HG9" s="359" t="s">
        <v>170</v>
      </c>
      <c r="HH9" s="993"/>
      <c r="HI9" s="993"/>
      <c r="HJ9" s="993"/>
      <c r="HK9" s="993"/>
      <c r="HL9" s="993"/>
      <c r="HM9" s="993"/>
      <c r="HN9" s="993"/>
    </row>
    <row r="10" spans="1:222" s="363" customFormat="1" ht="11.25" customHeight="1">
      <c r="A10" s="989" t="s">
        <v>28</v>
      </c>
      <c r="B10" s="990"/>
      <c r="C10" s="361">
        <v>1</v>
      </c>
      <c r="D10" s="361">
        <v>2</v>
      </c>
      <c r="E10" s="361">
        <v>3</v>
      </c>
      <c r="F10" s="361">
        <v>4</v>
      </c>
      <c r="G10" s="361">
        <v>5</v>
      </c>
      <c r="H10" s="361">
        <v>6</v>
      </c>
      <c r="I10" s="361">
        <v>7</v>
      </c>
      <c r="J10" s="361">
        <v>8</v>
      </c>
      <c r="K10" s="361">
        <v>9</v>
      </c>
      <c r="L10" s="361">
        <v>10</v>
      </c>
      <c r="M10" s="361">
        <v>11</v>
      </c>
      <c r="N10" s="361">
        <v>12</v>
      </c>
      <c r="O10" s="362"/>
      <c r="P10" s="361">
        <v>1</v>
      </c>
      <c r="Q10" s="361">
        <v>2</v>
      </c>
      <c r="R10" s="361">
        <v>3</v>
      </c>
      <c r="S10" s="361">
        <v>4</v>
      </c>
      <c r="T10" s="361">
        <v>5</v>
      </c>
      <c r="U10" s="361">
        <v>6</v>
      </c>
      <c r="V10" s="361">
        <v>7</v>
      </c>
      <c r="W10" s="361">
        <v>8</v>
      </c>
      <c r="X10" s="361">
        <v>9</v>
      </c>
      <c r="Y10" s="361">
        <v>10</v>
      </c>
      <c r="Z10" s="361">
        <v>11</v>
      </c>
      <c r="AA10" s="361">
        <v>12</v>
      </c>
      <c r="AC10" s="361">
        <v>1</v>
      </c>
      <c r="AD10" s="361">
        <v>2</v>
      </c>
      <c r="AE10" s="361">
        <v>3</v>
      </c>
      <c r="AF10" s="361">
        <v>4</v>
      </c>
      <c r="AG10" s="361">
        <v>5</v>
      </c>
      <c r="AH10" s="361">
        <v>6</v>
      </c>
      <c r="AI10" s="361">
        <v>7</v>
      </c>
      <c r="AJ10" s="361">
        <v>8</v>
      </c>
      <c r="AK10" s="361">
        <v>9</v>
      </c>
      <c r="AL10" s="361">
        <v>10</v>
      </c>
      <c r="AM10" s="361">
        <v>11</v>
      </c>
      <c r="AN10" s="361">
        <v>12</v>
      </c>
      <c r="AP10" s="361">
        <v>1</v>
      </c>
      <c r="AQ10" s="361">
        <v>2</v>
      </c>
      <c r="AR10" s="361">
        <v>3</v>
      </c>
      <c r="AS10" s="361">
        <v>4</v>
      </c>
      <c r="AT10" s="361">
        <v>5</v>
      </c>
      <c r="AU10" s="361">
        <v>6</v>
      </c>
      <c r="AV10" s="361">
        <v>7</v>
      </c>
      <c r="AW10" s="361">
        <v>8</v>
      </c>
      <c r="AX10" s="361">
        <v>9</v>
      </c>
      <c r="AY10" s="361">
        <v>10</v>
      </c>
      <c r="AZ10" s="361">
        <v>11</v>
      </c>
      <c r="BA10" s="361">
        <v>12</v>
      </c>
      <c r="BC10" s="361">
        <v>1</v>
      </c>
      <c r="BD10" s="361">
        <v>2</v>
      </c>
      <c r="BE10" s="361">
        <v>3</v>
      </c>
      <c r="BF10" s="361">
        <v>4</v>
      </c>
      <c r="BG10" s="361">
        <v>5</v>
      </c>
      <c r="BH10" s="361">
        <v>6</v>
      </c>
      <c r="BI10" s="361">
        <v>7</v>
      </c>
      <c r="BJ10" s="361">
        <v>8</v>
      </c>
      <c r="BK10" s="361">
        <v>9</v>
      </c>
      <c r="BL10" s="361">
        <v>10</v>
      </c>
      <c r="BM10" s="361">
        <v>11</v>
      </c>
      <c r="BN10" s="361">
        <v>12</v>
      </c>
      <c r="BP10" s="361">
        <v>1</v>
      </c>
      <c r="BQ10" s="361">
        <v>2</v>
      </c>
      <c r="BR10" s="361">
        <v>3</v>
      </c>
      <c r="BS10" s="361">
        <v>4</v>
      </c>
      <c r="BT10" s="361">
        <v>5</v>
      </c>
      <c r="BU10" s="361">
        <v>6</v>
      </c>
      <c r="BV10" s="361">
        <v>7</v>
      </c>
      <c r="BW10" s="361">
        <v>8</v>
      </c>
      <c r="BX10" s="361">
        <v>9</v>
      </c>
      <c r="BY10" s="361">
        <v>10</v>
      </c>
      <c r="BZ10" s="361">
        <v>11</v>
      </c>
      <c r="CA10" s="361">
        <v>12</v>
      </c>
      <c r="CC10" s="361">
        <v>1</v>
      </c>
      <c r="CD10" s="361">
        <v>2</v>
      </c>
      <c r="CE10" s="361">
        <v>3</v>
      </c>
      <c r="CF10" s="361">
        <v>4</v>
      </c>
      <c r="CG10" s="361">
        <v>5</v>
      </c>
      <c r="CH10" s="361">
        <v>6</v>
      </c>
      <c r="CI10" s="361">
        <v>7</v>
      </c>
      <c r="CJ10" s="361">
        <v>8</v>
      </c>
      <c r="CK10" s="361">
        <v>9</v>
      </c>
      <c r="CL10" s="361">
        <v>10</v>
      </c>
      <c r="CM10" s="361">
        <v>11</v>
      </c>
      <c r="CN10" s="361">
        <v>12</v>
      </c>
      <c r="CP10" s="361">
        <v>1</v>
      </c>
      <c r="CQ10" s="361">
        <v>2</v>
      </c>
      <c r="CR10" s="361">
        <v>3</v>
      </c>
      <c r="CS10" s="361">
        <v>4</v>
      </c>
      <c r="CT10" s="361">
        <v>5</v>
      </c>
      <c r="CU10" s="361">
        <v>6</v>
      </c>
      <c r="CV10" s="361">
        <v>7</v>
      </c>
      <c r="CW10" s="361">
        <v>8</v>
      </c>
      <c r="CX10" s="361">
        <v>9</v>
      </c>
      <c r="CY10" s="361">
        <v>10</v>
      </c>
      <c r="CZ10" s="361">
        <v>11</v>
      </c>
      <c r="DA10" s="361">
        <v>12</v>
      </c>
      <c r="DC10" s="361">
        <v>1</v>
      </c>
      <c r="DD10" s="361">
        <v>2</v>
      </c>
      <c r="DE10" s="361">
        <v>3</v>
      </c>
      <c r="DF10" s="361">
        <v>4</v>
      </c>
      <c r="DG10" s="361">
        <v>5</v>
      </c>
      <c r="DH10" s="361">
        <v>6</v>
      </c>
      <c r="DI10" s="361">
        <v>7</v>
      </c>
      <c r="DJ10" s="361">
        <v>8</v>
      </c>
      <c r="DK10" s="361">
        <v>9</v>
      </c>
      <c r="DL10" s="361">
        <v>10</v>
      </c>
      <c r="DM10" s="361">
        <v>11</v>
      </c>
      <c r="DN10" s="361">
        <v>12</v>
      </c>
      <c r="DP10" s="361">
        <v>1</v>
      </c>
      <c r="DQ10" s="361">
        <v>2</v>
      </c>
      <c r="DR10" s="361">
        <v>3</v>
      </c>
      <c r="DS10" s="361">
        <v>4</v>
      </c>
      <c r="DT10" s="361">
        <v>5</v>
      </c>
      <c r="DU10" s="361">
        <v>6</v>
      </c>
      <c r="DV10" s="361">
        <v>7</v>
      </c>
      <c r="DW10" s="361">
        <v>8</v>
      </c>
      <c r="DX10" s="361">
        <v>9</v>
      </c>
      <c r="DY10" s="361">
        <v>10</v>
      </c>
      <c r="DZ10" s="361">
        <v>11</v>
      </c>
      <c r="EA10" s="361">
        <v>12</v>
      </c>
      <c r="EC10" s="361">
        <v>1</v>
      </c>
      <c r="ED10" s="361">
        <v>2</v>
      </c>
      <c r="EE10" s="361">
        <v>3</v>
      </c>
      <c r="EF10" s="361">
        <v>4</v>
      </c>
      <c r="EG10" s="361">
        <v>5</v>
      </c>
      <c r="EH10" s="361">
        <v>6</v>
      </c>
      <c r="EI10" s="361">
        <v>7</v>
      </c>
      <c r="EJ10" s="361">
        <v>8</v>
      </c>
      <c r="EK10" s="361">
        <v>9</v>
      </c>
      <c r="EL10" s="361">
        <v>10</v>
      </c>
      <c r="EM10" s="361">
        <v>11</v>
      </c>
      <c r="EN10" s="361">
        <v>12</v>
      </c>
      <c r="EP10" s="361">
        <v>1</v>
      </c>
      <c r="EQ10" s="361">
        <v>2</v>
      </c>
      <c r="ER10" s="361">
        <v>3</v>
      </c>
      <c r="ES10" s="361">
        <v>4</v>
      </c>
      <c r="ET10" s="361">
        <v>5</v>
      </c>
      <c r="EU10" s="361">
        <v>6</v>
      </c>
      <c r="EV10" s="361">
        <v>7</v>
      </c>
      <c r="EW10" s="361">
        <v>8</v>
      </c>
      <c r="EX10" s="361">
        <v>9</v>
      </c>
      <c r="EY10" s="361">
        <v>10</v>
      </c>
      <c r="EZ10" s="361">
        <v>11</v>
      </c>
      <c r="FA10" s="361">
        <v>12</v>
      </c>
      <c r="FC10" s="361">
        <v>1</v>
      </c>
      <c r="FD10" s="361">
        <v>2</v>
      </c>
      <c r="FE10" s="361">
        <v>3</v>
      </c>
      <c r="FF10" s="361">
        <v>4</v>
      </c>
      <c r="FG10" s="361">
        <v>5</v>
      </c>
      <c r="FH10" s="361">
        <v>6</v>
      </c>
      <c r="FI10" s="361">
        <v>7</v>
      </c>
      <c r="FJ10" s="361">
        <v>8</v>
      </c>
      <c r="FK10" s="361">
        <v>9</v>
      </c>
      <c r="FL10" s="361">
        <v>10</v>
      </c>
      <c r="FM10" s="361">
        <v>11</v>
      </c>
      <c r="FN10" s="361">
        <v>12</v>
      </c>
      <c r="FP10" s="361">
        <v>1</v>
      </c>
      <c r="FQ10" s="361">
        <v>2</v>
      </c>
      <c r="FR10" s="361">
        <v>3</v>
      </c>
      <c r="FS10" s="361">
        <v>4</v>
      </c>
      <c r="FT10" s="361">
        <v>5</v>
      </c>
      <c r="FU10" s="361">
        <v>6</v>
      </c>
      <c r="FV10" s="361">
        <v>7</v>
      </c>
      <c r="FW10" s="361">
        <v>8</v>
      </c>
      <c r="FX10" s="361">
        <v>9</v>
      </c>
      <c r="FY10" s="361">
        <v>10</v>
      </c>
      <c r="FZ10" s="361">
        <v>11</v>
      </c>
      <c r="GA10" s="361">
        <v>12</v>
      </c>
      <c r="GC10" s="361">
        <v>1</v>
      </c>
      <c r="GD10" s="361">
        <v>2</v>
      </c>
      <c r="GE10" s="361">
        <v>3</v>
      </c>
      <c r="GF10" s="361">
        <v>4</v>
      </c>
      <c r="GG10" s="361">
        <v>5</v>
      </c>
      <c r="GH10" s="361">
        <v>6</v>
      </c>
      <c r="GI10" s="361">
        <v>7</v>
      </c>
      <c r="GJ10" s="361">
        <v>8</v>
      </c>
      <c r="GK10" s="361">
        <v>9</v>
      </c>
      <c r="GL10" s="361">
        <v>10</v>
      </c>
      <c r="GM10" s="361">
        <v>11</v>
      </c>
      <c r="GN10" s="361">
        <v>12</v>
      </c>
      <c r="GP10" s="361">
        <v>1</v>
      </c>
      <c r="GQ10" s="361">
        <v>2</v>
      </c>
      <c r="GR10" s="361">
        <v>3</v>
      </c>
      <c r="GS10" s="361">
        <v>4</v>
      </c>
      <c r="GT10" s="361">
        <v>5</v>
      </c>
      <c r="GU10" s="361">
        <v>6</v>
      </c>
      <c r="GV10" s="361">
        <v>7</v>
      </c>
      <c r="GW10" s="361">
        <v>8</v>
      </c>
      <c r="GX10" s="361">
        <v>9</v>
      </c>
      <c r="GY10" s="361">
        <v>10</v>
      </c>
      <c r="GZ10" s="361">
        <v>11</v>
      </c>
      <c r="HA10" s="361">
        <v>12</v>
      </c>
      <c r="HC10" s="361">
        <v>1</v>
      </c>
      <c r="HD10" s="361">
        <v>2</v>
      </c>
      <c r="HE10" s="361">
        <v>3</v>
      </c>
      <c r="HF10" s="361">
        <v>4</v>
      </c>
      <c r="HG10" s="361">
        <v>5</v>
      </c>
      <c r="HH10" s="361">
        <v>6</v>
      </c>
      <c r="HI10" s="361">
        <v>7</v>
      </c>
      <c r="HJ10" s="361">
        <v>8</v>
      </c>
      <c r="HK10" s="361">
        <v>9</v>
      </c>
      <c r="HL10" s="361">
        <v>10</v>
      </c>
      <c r="HM10" s="361">
        <v>11</v>
      </c>
      <c r="HN10" s="361">
        <v>12</v>
      </c>
    </row>
    <row r="11" spans="1:222" ht="21" customHeight="1">
      <c r="A11" s="364" t="s">
        <v>0</v>
      </c>
      <c r="B11" s="365" t="s">
        <v>98</v>
      </c>
      <c r="C11" s="366">
        <f>D11+E11+H11+I11+J11+K11+L11+M11+N11</f>
        <v>11564999</v>
      </c>
      <c r="D11" s="367">
        <f>D12+D13</f>
        <v>3423194</v>
      </c>
      <c r="E11" s="367">
        <f>F11+G11</f>
        <v>1781122</v>
      </c>
      <c r="F11" s="367">
        <f aca="true" t="shared" si="5" ref="F11:N11">F12+F13</f>
        <v>37584</v>
      </c>
      <c r="G11" s="367">
        <f t="shared" si="5"/>
        <v>1743538</v>
      </c>
      <c r="H11" s="367">
        <f t="shared" si="5"/>
        <v>55859</v>
      </c>
      <c r="I11" s="367">
        <f t="shared" si="5"/>
        <v>1350</v>
      </c>
      <c r="J11" s="367">
        <f t="shared" si="5"/>
        <v>6282479</v>
      </c>
      <c r="K11" s="367">
        <f t="shared" si="5"/>
        <v>18695</v>
      </c>
      <c r="L11" s="367">
        <f t="shared" si="5"/>
        <v>0</v>
      </c>
      <c r="M11" s="367">
        <f t="shared" si="5"/>
        <v>0</v>
      </c>
      <c r="N11" s="367">
        <f t="shared" si="5"/>
        <v>2300</v>
      </c>
      <c r="O11" s="117"/>
      <c r="P11" s="366">
        <f>Q11+R11+U11+V11+W11+X11+Y11+Z11+AA11</f>
        <v>332437</v>
      </c>
      <c r="Q11" s="367">
        <f>Q12+Q13</f>
        <v>329828</v>
      </c>
      <c r="R11" s="367">
        <f>S11+T11</f>
        <v>1009</v>
      </c>
      <c r="S11" s="367">
        <f aca="true" t="shared" si="6" ref="S11:AA11">S12+S13</f>
        <v>0</v>
      </c>
      <c r="T11" s="367">
        <f t="shared" si="6"/>
        <v>1009</v>
      </c>
      <c r="U11" s="367">
        <f t="shared" si="6"/>
        <v>1600</v>
      </c>
      <c r="V11" s="367">
        <f t="shared" si="6"/>
        <v>0</v>
      </c>
      <c r="W11" s="367">
        <f t="shared" si="6"/>
        <v>0</v>
      </c>
      <c r="X11" s="367">
        <f t="shared" si="6"/>
        <v>0</v>
      </c>
      <c r="Y11" s="367">
        <f t="shared" si="6"/>
        <v>0</v>
      </c>
      <c r="Z11" s="367">
        <f t="shared" si="6"/>
        <v>0</v>
      </c>
      <c r="AA11" s="367">
        <f t="shared" si="6"/>
        <v>0</v>
      </c>
      <c r="AC11" s="366">
        <f>AD11+AE11+AH11+AI11+AJ11+AK11+AL11+AM11+AN11</f>
        <v>3344753</v>
      </c>
      <c r="AD11" s="367">
        <f>AD12+AD13</f>
        <v>139552</v>
      </c>
      <c r="AE11" s="367">
        <f>AF11+AG11</f>
        <v>910143</v>
      </c>
      <c r="AF11" s="367">
        <f aca="true" t="shared" si="7" ref="AF11:AN11">AF12+AF13</f>
        <v>0</v>
      </c>
      <c r="AG11" s="367">
        <f t="shared" si="7"/>
        <v>910143</v>
      </c>
      <c r="AH11" s="367">
        <f t="shared" si="7"/>
        <v>0</v>
      </c>
      <c r="AI11" s="367">
        <f t="shared" si="7"/>
        <v>0</v>
      </c>
      <c r="AJ11" s="367">
        <f t="shared" si="7"/>
        <v>2295058</v>
      </c>
      <c r="AK11" s="367">
        <f t="shared" si="7"/>
        <v>0</v>
      </c>
      <c r="AL11" s="367">
        <f t="shared" si="7"/>
        <v>0</v>
      </c>
      <c r="AM11" s="367">
        <f t="shared" si="7"/>
        <v>0</v>
      </c>
      <c r="AN11" s="367">
        <f t="shared" si="7"/>
        <v>0</v>
      </c>
      <c r="AP11" s="366">
        <f>AQ11+AR11+AU11+AV11+AW11+AX11+AY11+AZ11+BA11</f>
        <v>940714</v>
      </c>
      <c r="AQ11" s="367">
        <f>AQ12+AQ13</f>
        <v>0</v>
      </c>
      <c r="AR11" s="367">
        <f>AS11+AT11</f>
        <v>0</v>
      </c>
      <c r="AS11" s="367">
        <f aca="true" t="shared" si="8" ref="AS11:BA11">AS12+AS13</f>
        <v>0</v>
      </c>
      <c r="AT11" s="367">
        <f t="shared" si="8"/>
        <v>0</v>
      </c>
      <c r="AU11" s="367">
        <f t="shared" si="8"/>
        <v>0</v>
      </c>
      <c r="AV11" s="367">
        <f t="shared" si="8"/>
        <v>0</v>
      </c>
      <c r="AW11" s="367">
        <f t="shared" si="8"/>
        <v>928116</v>
      </c>
      <c r="AX11" s="367">
        <f t="shared" si="8"/>
        <v>12598</v>
      </c>
      <c r="AY11" s="367">
        <f t="shared" si="8"/>
        <v>0</v>
      </c>
      <c r="AZ11" s="367">
        <f t="shared" si="8"/>
        <v>0</v>
      </c>
      <c r="BA11" s="367">
        <f t="shared" si="8"/>
        <v>0</v>
      </c>
      <c r="BC11" s="366">
        <f>BD11+BE11+BH11+BI11+BJ11+BK11+BL11+BM11+BN11</f>
        <v>1486965</v>
      </c>
      <c r="BD11" s="367">
        <f>BD12+BD13</f>
        <v>503490</v>
      </c>
      <c r="BE11" s="367">
        <f>BF11+BG11</f>
        <v>14052</v>
      </c>
      <c r="BF11" s="367">
        <f aca="true" t="shared" si="9" ref="BF11:BN11">BF12+BF13</f>
        <v>0</v>
      </c>
      <c r="BG11" s="367">
        <f t="shared" si="9"/>
        <v>14052</v>
      </c>
      <c r="BH11" s="367">
        <f t="shared" si="9"/>
        <v>0</v>
      </c>
      <c r="BI11" s="367">
        <f t="shared" si="9"/>
        <v>0</v>
      </c>
      <c r="BJ11" s="367">
        <f t="shared" si="9"/>
        <v>969423</v>
      </c>
      <c r="BK11" s="367">
        <f t="shared" si="9"/>
        <v>0</v>
      </c>
      <c r="BL11" s="367">
        <f t="shared" si="9"/>
        <v>0</v>
      </c>
      <c r="BM11" s="367">
        <f t="shared" si="9"/>
        <v>0</v>
      </c>
      <c r="BN11" s="367">
        <f t="shared" si="9"/>
        <v>0</v>
      </c>
      <c r="BP11" s="366">
        <f>BQ11+BR11+BU11+BV11+BW11+BX11+BY11+BZ11+CA11</f>
        <v>682994</v>
      </c>
      <c r="BQ11" s="367">
        <f>BQ12+BQ13</f>
        <v>588866</v>
      </c>
      <c r="BR11" s="367">
        <f>BS11+BT11</f>
        <v>23200</v>
      </c>
      <c r="BS11" s="367">
        <f aca="true" t="shared" si="10" ref="BS11:CA11">BS12+BS13</f>
        <v>0</v>
      </c>
      <c r="BT11" s="367">
        <f t="shared" si="10"/>
        <v>23200</v>
      </c>
      <c r="BU11" s="367">
        <f t="shared" si="10"/>
        <v>0</v>
      </c>
      <c r="BV11" s="367">
        <f t="shared" si="10"/>
        <v>0</v>
      </c>
      <c r="BW11" s="367">
        <f t="shared" si="10"/>
        <v>70928</v>
      </c>
      <c r="BX11" s="367">
        <f t="shared" si="10"/>
        <v>0</v>
      </c>
      <c r="BY11" s="367">
        <f t="shared" si="10"/>
        <v>0</v>
      </c>
      <c r="BZ11" s="367">
        <f t="shared" si="10"/>
        <v>0</v>
      </c>
      <c r="CA11" s="367">
        <f t="shared" si="10"/>
        <v>0</v>
      </c>
      <c r="CC11" s="366">
        <f>CD11+CE11+CH11+CI11+CJ11+CK11+CL11+CM11+CN11</f>
        <v>20731</v>
      </c>
      <c r="CD11" s="367">
        <f>CD12+CD13</f>
        <v>8800</v>
      </c>
      <c r="CE11" s="367">
        <f>CF11+CG11</f>
        <v>0</v>
      </c>
      <c r="CF11" s="367">
        <f aca="true" t="shared" si="11" ref="CF11:CN11">CF12+CF13</f>
        <v>0</v>
      </c>
      <c r="CG11" s="367">
        <f t="shared" si="11"/>
        <v>0</v>
      </c>
      <c r="CH11" s="367">
        <f t="shared" si="11"/>
        <v>300</v>
      </c>
      <c r="CI11" s="367">
        <f t="shared" si="11"/>
        <v>0</v>
      </c>
      <c r="CJ11" s="367">
        <f t="shared" si="11"/>
        <v>11631</v>
      </c>
      <c r="CK11" s="367">
        <f t="shared" si="11"/>
        <v>0</v>
      </c>
      <c r="CL11" s="367">
        <f t="shared" si="11"/>
        <v>0</v>
      </c>
      <c r="CM11" s="367">
        <f t="shared" si="11"/>
        <v>0</v>
      </c>
      <c r="CN11" s="367">
        <f t="shared" si="11"/>
        <v>0</v>
      </c>
      <c r="CP11" s="366">
        <f>CQ11+CR11+CU11+CV11+CW11+CX11+CY11+CZ11+DA11</f>
        <v>32646</v>
      </c>
      <c r="CQ11" s="367">
        <f>CQ12+CQ13</f>
        <v>28436</v>
      </c>
      <c r="CR11" s="367">
        <f>CS11+CT11</f>
        <v>400</v>
      </c>
      <c r="CS11" s="367">
        <f aca="true" t="shared" si="12" ref="CS11:DA11">CS12+CS13</f>
        <v>0</v>
      </c>
      <c r="CT11" s="367">
        <f t="shared" si="12"/>
        <v>400</v>
      </c>
      <c r="CU11" s="367">
        <f t="shared" si="12"/>
        <v>1510</v>
      </c>
      <c r="CV11" s="367">
        <f t="shared" si="12"/>
        <v>0</v>
      </c>
      <c r="CW11" s="367">
        <f t="shared" si="12"/>
        <v>0</v>
      </c>
      <c r="CX11" s="367">
        <f t="shared" si="12"/>
        <v>0</v>
      </c>
      <c r="CY11" s="367">
        <f t="shared" si="12"/>
        <v>0</v>
      </c>
      <c r="CZ11" s="367">
        <f t="shared" si="12"/>
        <v>0</v>
      </c>
      <c r="DA11" s="367">
        <f t="shared" si="12"/>
        <v>2300</v>
      </c>
      <c r="DC11" s="366">
        <f>DD11+DE11+DH11+DI11+DJ11+DK11+DL11+DM11+DN11</f>
        <v>851397</v>
      </c>
      <c r="DD11" s="367">
        <f>DD12+DD13</f>
        <v>172832</v>
      </c>
      <c r="DE11" s="367">
        <f>DF11+DG11</f>
        <v>33184</v>
      </c>
      <c r="DF11" s="367">
        <f aca="true" t="shared" si="13" ref="DF11:DN11">DF12+DF13</f>
        <v>0</v>
      </c>
      <c r="DG11" s="367">
        <f t="shared" si="13"/>
        <v>33184</v>
      </c>
      <c r="DH11" s="367">
        <f t="shared" si="13"/>
        <v>5600</v>
      </c>
      <c r="DI11" s="367">
        <f t="shared" si="13"/>
        <v>0</v>
      </c>
      <c r="DJ11" s="367">
        <f t="shared" si="13"/>
        <v>639781</v>
      </c>
      <c r="DK11" s="367">
        <f t="shared" si="13"/>
        <v>0</v>
      </c>
      <c r="DL11" s="367">
        <f t="shared" si="13"/>
        <v>0</v>
      </c>
      <c r="DM11" s="367">
        <f t="shared" si="13"/>
        <v>0</v>
      </c>
      <c r="DN11" s="367">
        <f t="shared" si="13"/>
        <v>0</v>
      </c>
      <c r="DP11" s="366">
        <f>DQ11+DR11+DU11+DV11+DW11+DX11+DY11+DZ11+EA11</f>
        <v>1066233</v>
      </c>
      <c r="DQ11" s="367">
        <f>DQ12+DQ13</f>
        <v>422151</v>
      </c>
      <c r="DR11" s="367">
        <f>DS11+DT11</f>
        <v>507878</v>
      </c>
      <c r="DS11" s="367">
        <f aca="true" t="shared" si="14" ref="DS11:EA11">DS12+DS13</f>
        <v>23110</v>
      </c>
      <c r="DT11" s="367">
        <f t="shared" si="14"/>
        <v>484768</v>
      </c>
      <c r="DU11" s="367">
        <f t="shared" si="14"/>
        <v>0</v>
      </c>
      <c r="DV11" s="367">
        <f t="shared" si="14"/>
        <v>0</v>
      </c>
      <c r="DW11" s="367">
        <f t="shared" si="14"/>
        <v>130107</v>
      </c>
      <c r="DX11" s="367">
        <f t="shared" si="14"/>
        <v>6097</v>
      </c>
      <c r="DY11" s="367">
        <f t="shared" si="14"/>
        <v>0</v>
      </c>
      <c r="DZ11" s="367">
        <f t="shared" si="14"/>
        <v>0</v>
      </c>
      <c r="EA11" s="367">
        <f t="shared" si="14"/>
        <v>0</v>
      </c>
      <c r="EC11" s="366">
        <f>ED11+EE11+EH11+EI11+EJ11+EK11+EL11+EM11+EN11</f>
        <v>1025828</v>
      </c>
      <c r="ED11" s="367">
        <f>ED12+ED13</f>
        <v>487646</v>
      </c>
      <c r="EE11" s="367">
        <f>EF11+EG11</f>
        <v>270209</v>
      </c>
      <c r="EF11" s="367">
        <f aca="true" t="shared" si="15" ref="EF11:EN11">EF12+EF13</f>
        <v>14474</v>
      </c>
      <c r="EG11" s="367">
        <f t="shared" si="15"/>
        <v>255735</v>
      </c>
      <c r="EH11" s="367">
        <f t="shared" si="15"/>
        <v>38500</v>
      </c>
      <c r="EI11" s="367">
        <f t="shared" si="15"/>
        <v>300</v>
      </c>
      <c r="EJ11" s="367">
        <f t="shared" si="15"/>
        <v>229173</v>
      </c>
      <c r="EK11" s="367">
        <f t="shared" si="15"/>
        <v>0</v>
      </c>
      <c r="EL11" s="367">
        <f t="shared" si="15"/>
        <v>0</v>
      </c>
      <c r="EM11" s="367">
        <f t="shared" si="15"/>
        <v>0</v>
      </c>
      <c r="EN11" s="367">
        <f t="shared" si="15"/>
        <v>0</v>
      </c>
      <c r="EP11" s="366">
        <f>EQ11+ER11+EU11+EV11+EW11+EX11+EY11+EZ11+FA11</f>
        <v>281790</v>
      </c>
      <c r="EQ11" s="367">
        <f>EQ12+EQ13</f>
        <v>164948</v>
      </c>
      <c r="ER11" s="367">
        <f>ES11+ET11</f>
        <v>21046</v>
      </c>
      <c r="ES11" s="367">
        <f aca="true" t="shared" si="16" ref="ES11:FA11">ES12+ES13</f>
        <v>0</v>
      </c>
      <c r="ET11" s="367">
        <f t="shared" si="16"/>
        <v>21046</v>
      </c>
      <c r="EU11" s="367">
        <f t="shared" si="16"/>
        <v>8349</v>
      </c>
      <c r="EV11" s="367">
        <f t="shared" si="16"/>
        <v>1050</v>
      </c>
      <c r="EW11" s="367">
        <f t="shared" si="16"/>
        <v>86397</v>
      </c>
      <c r="EX11" s="367">
        <f t="shared" si="16"/>
        <v>0</v>
      </c>
      <c r="EY11" s="367">
        <f t="shared" si="16"/>
        <v>0</v>
      </c>
      <c r="EZ11" s="367">
        <f t="shared" si="16"/>
        <v>0</v>
      </c>
      <c r="FA11" s="367">
        <f t="shared" si="16"/>
        <v>0</v>
      </c>
      <c r="FC11" s="366">
        <f>FD11+FE11+FH11+FI11+FJ11+FK11+FL11+FM11+FN11</f>
        <v>1498511</v>
      </c>
      <c r="FD11" s="367">
        <f>FD12+FD13</f>
        <v>576645</v>
      </c>
      <c r="FE11" s="367">
        <f>FF11+FG11</f>
        <v>1</v>
      </c>
      <c r="FF11" s="367">
        <f aca="true" t="shared" si="17" ref="FF11:FN11">FF12+FF13</f>
        <v>0</v>
      </c>
      <c r="FG11" s="367">
        <f t="shared" si="17"/>
        <v>1</v>
      </c>
      <c r="FH11" s="367">
        <f t="shared" si="17"/>
        <v>0</v>
      </c>
      <c r="FI11" s="367">
        <f t="shared" si="17"/>
        <v>0</v>
      </c>
      <c r="FJ11" s="367">
        <f t="shared" si="17"/>
        <v>921865</v>
      </c>
      <c r="FK11" s="367">
        <f t="shared" si="17"/>
        <v>0</v>
      </c>
      <c r="FL11" s="367">
        <f t="shared" si="17"/>
        <v>0</v>
      </c>
      <c r="FM11" s="367">
        <f t="shared" si="17"/>
        <v>0</v>
      </c>
      <c r="FN11" s="367">
        <f t="shared" si="17"/>
        <v>0</v>
      </c>
      <c r="FP11" s="366">
        <f>FQ11+FR11+FU11+FV11+FW11+FX11+FY11+FZ11+GA11</f>
        <v>0</v>
      </c>
      <c r="FQ11" s="367">
        <f>FQ12+FQ13</f>
        <v>0</v>
      </c>
      <c r="FR11" s="367">
        <f>FS11+FT11</f>
        <v>0</v>
      </c>
      <c r="FS11" s="367">
        <f aca="true" t="shared" si="18" ref="FS11:GA11">FS12+FS13</f>
        <v>0</v>
      </c>
      <c r="FT11" s="367">
        <f t="shared" si="18"/>
        <v>0</v>
      </c>
      <c r="FU11" s="367">
        <f t="shared" si="18"/>
        <v>0</v>
      </c>
      <c r="FV11" s="367">
        <f t="shared" si="18"/>
        <v>0</v>
      </c>
      <c r="FW11" s="367">
        <f t="shared" si="18"/>
        <v>0</v>
      </c>
      <c r="FX11" s="367">
        <f t="shared" si="18"/>
        <v>0</v>
      </c>
      <c r="FY11" s="367">
        <f t="shared" si="18"/>
        <v>0</v>
      </c>
      <c r="FZ11" s="367">
        <f t="shared" si="18"/>
        <v>0</v>
      </c>
      <c r="GA11" s="367">
        <f t="shared" si="18"/>
        <v>0</v>
      </c>
      <c r="GC11" s="366">
        <f>GD11+GE11+GH11+GI11+GJ11+GK11+GL11+GM11+GN11</f>
        <v>0</v>
      </c>
      <c r="GD11" s="367">
        <f>GD12+GD13</f>
        <v>0</v>
      </c>
      <c r="GE11" s="367">
        <f>GF11+GG11</f>
        <v>0</v>
      </c>
      <c r="GF11" s="367">
        <f aca="true" t="shared" si="19" ref="GF11:GN11">GF12+GF13</f>
        <v>0</v>
      </c>
      <c r="GG11" s="367">
        <f t="shared" si="19"/>
        <v>0</v>
      </c>
      <c r="GH11" s="367">
        <f t="shared" si="19"/>
        <v>0</v>
      </c>
      <c r="GI11" s="367">
        <f t="shared" si="19"/>
        <v>0</v>
      </c>
      <c r="GJ11" s="367">
        <f t="shared" si="19"/>
        <v>0</v>
      </c>
      <c r="GK11" s="367">
        <f t="shared" si="19"/>
        <v>0</v>
      </c>
      <c r="GL11" s="367">
        <f t="shared" si="19"/>
        <v>0</v>
      </c>
      <c r="GM11" s="367">
        <f t="shared" si="19"/>
        <v>0</v>
      </c>
      <c r="GN11" s="367">
        <f t="shared" si="19"/>
        <v>0</v>
      </c>
      <c r="GP11" s="366">
        <f>GQ11+GR11+GU11+GV11+GW11+GX11+GY11+GZ11+HA11</f>
        <v>0</v>
      </c>
      <c r="GQ11" s="367">
        <f>GQ12+GQ13</f>
        <v>0</v>
      </c>
      <c r="GR11" s="367">
        <f>GS11+GT11</f>
        <v>0</v>
      </c>
      <c r="GS11" s="367">
        <f aca="true" t="shared" si="20" ref="GS11:HA11">GS12+GS13</f>
        <v>0</v>
      </c>
      <c r="GT11" s="367">
        <f t="shared" si="20"/>
        <v>0</v>
      </c>
      <c r="GU11" s="367">
        <f t="shared" si="20"/>
        <v>0</v>
      </c>
      <c r="GV11" s="367">
        <f t="shared" si="20"/>
        <v>0</v>
      </c>
      <c r="GW11" s="367">
        <f t="shared" si="20"/>
        <v>0</v>
      </c>
      <c r="GX11" s="367">
        <f t="shared" si="20"/>
        <v>0</v>
      </c>
      <c r="GY11" s="367">
        <f t="shared" si="20"/>
        <v>0</v>
      </c>
      <c r="GZ11" s="367">
        <f t="shared" si="20"/>
        <v>0</v>
      </c>
      <c r="HA11" s="367">
        <f t="shared" si="20"/>
        <v>0</v>
      </c>
      <c r="HC11" s="366">
        <f>HD11+HE11+HH11+HI11+HJ11+HK11+HL11+HM11+HN11</f>
        <v>0</v>
      </c>
      <c r="HD11" s="367">
        <f>HD12+HD13</f>
        <v>0</v>
      </c>
      <c r="HE11" s="367">
        <f>HF11+HG11</f>
        <v>0</v>
      </c>
      <c r="HF11" s="367">
        <f aca="true" t="shared" si="21" ref="HF11:HN11">HF12+HF13</f>
        <v>0</v>
      </c>
      <c r="HG11" s="367">
        <f t="shared" si="21"/>
        <v>0</v>
      </c>
      <c r="HH11" s="367">
        <f t="shared" si="21"/>
        <v>0</v>
      </c>
      <c r="HI11" s="367">
        <f t="shared" si="21"/>
        <v>0</v>
      </c>
      <c r="HJ11" s="367">
        <f t="shared" si="21"/>
        <v>0</v>
      </c>
      <c r="HK11" s="367">
        <f t="shared" si="21"/>
        <v>0</v>
      </c>
      <c r="HL11" s="367">
        <f t="shared" si="21"/>
        <v>0</v>
      </c>
      <c r="HM11" s="367">
        <f t="shared" si="21"/>
        <v>0</v>
      </c>
      <c r="HN11" s="367">
        <f t="shared" si="21"/>
        <v>0</v>
      </c>
    </row>
    <row r="12" spans="1:222" ht="21" customHeight="1">
      <c r="A12" s="369">
        <v>1</v>
      </c>
      <c r="B12" s="370" t="s">
        <v>99</v>
      </c>
      <c r="C12" s="366">
        <f aca="true" t="shared" si="22" ref="C12:C26">D12+E12+H12+I12+J12+K12+L12+M12+N12</f>
        <v>8778389</v>
      </c>
      <c r="D12" s="562">
        <f>Q12+AD12+AQ12+BD12+BQ12+CD12+CQ12+DD12+DQ12+ED12+EQ12+FD12+FQ12+GD12+GQ12+HD12</f>
        <v>2013198</v>
      </c>
      <c r="E12" s="367">
        <f aca="true" t="shared" si="23" ref="E12:E26">F12+G12</f>
        <v>1580094</v>
      </c>
      <c r="F12" s="563">
        <f>S12+AF12+AS12+BF12+BS12+CF12+CS12+DF12+DS12+EF12+ES12+FF12+FS12+GF12+GS12+HF12</f>
        <v>37584</v>
      </c>
      <c r="G12" s="563">
        <f aca="true" t="shared" si="24" ref="G12:N15">T12+AG12+AT12+BG12+BT12+CG12+CT12+DG12+DT12+EG12+ET12+FG12+FT12+GG12+GT12+HG12</f>
        <v>1542510</v>
      </c>
      <c r="H12" s="563">
        <f t="shared" si="24"/>
        <v>2700</v>
      </c>
      <c r="I12" s="563">
        <f t="shared" si="24"/>
        <v>0</v>
      </c>
      <c r="J12" s="563">
        <f t="shared" si="24"/>
        <v>5163702</v>
      </c>
      <c r="K12" s="563">
        <f t="shared" si="24"/>
        <v>18695</v>
      </c>
      <c r="L12" s="563">
        <f t="shared" si="24"/>
        <v>0</v>
      </c>
      <c r="M12" s="563">
        <f t="shared" si="24"/>
        <v>0</v>
      </c>
      <c r="N12" s="563">
        <f t="shared" si="24"/>
        <v>0</v>
      </c>
      <c r="O12" s="117"/>
      <c r="P12" s="366">
        <f aca="true" t="shared" si="25" ref="P12:P26">Q12+R12+U12+V12+W12+X12+Y12+Z12+AA12</f>
        <v>0</v>
      </c>
      <c r="Q12" s="609">
        <v>0</v>
      </c>
      <c r="R12" s="367">
        <f aca="true" t="shared" si="26" ref="R12:R26">S12+T12</f>
        <v>0</v>
      </c>
      <c r="S12" s="611">
        <v>0</v>
      </c>
      <c r="T12" s="611">
        <v>0</v>
      </c>
      <c r="U12" s="611">
        <v>0</v>
      </c>
      <c r="V12" s="611">
        <v>0</v>
      </c>
      <c r="W12" s="611">
        <v>0</v>
      </c>
      <c r="X12" s="611">
        <v>0</v>
      </c>
      <c r="Y12" s="611">
        <v>0</v>
      </c>
      <c r="Z12" s="611">
        <v>0</v>
      </c>
      <c r="AA12" s="612">
        <v>0</v>
      </c>
      <c r="AC12" s="366">
        <f aca="true" t="shared" si="27" ref="AC12:AC26">AD12+AE12+AH12+AI12+AJ12+AK12+AL12+AM12+AN12</f>
        <v>3344751</v>
      </c>
      <c r="AD12" s="387">
        <v>139550</v>
      </c>
      <c r="AE12" s="367">
        <f aca="true" t="shared" si="28" ref="AE12:AE26">AF12+AG12</f>
        <v>910143</v>
      </c>
      <c r="AF12" s="389">
        <v>0</v>
      </c>
      <c r="AG12" s="389">
        <v>910143</v>
      </c>
      <c r="AH12" s="389">
        <v>0</v>
      </c>
      <c r="AI12" s="389">
        <v>0</v>
      </c>
      <c r="AJ12" s="389">
        <v>2295058</v>
      </c>
      <c r="AK12" s="389">
        <v>0</v>
      </c>
      <c r="AL12" s="389">
        <v>0</v>
      </c>
      <c r="AM12" s="389">
        <v>0</v>
      </c>
      <c r="AN12" s="390">
        <v>0</v>
      </c>
      <c r="AP12" s="366">
        <f aca="true" t="shared" si="29" ref="AP12:AP26">AQ12+AR12+AU12+AV12+AW12+AX12+AY12+AZ12+BA12</f>
        <v>396740</v>
      </c>
      <c r="AQ12" s="607">
        <v>0</v>
      </c>
      <c r="AR12" s="367">
        <f aca="true" t="shared" si="30" ref="AR12:AR26">AS12+AT12</f>
        <v>0</v>
      </c>
      <c r="AS12" s="616">
        <v>0</v>
      </c>
      <c r="AT12" s="616">
        <v>0</v>
      </c>
      <c r="AU12" s="616">
        <v>0</v>
      </c>
      <c r="AV12" s="616">
        <v>0</v>
      </c>
      <c r="AW12" s="616">
        <v>384142</v>
      </c>
      <c r="AX12" s="616">
        <v>12598</v>
      </c>
      <c r="AY12" s="616">
        <v>0</v>
      </c>
      <c r="AZ12" s="616">
        <v>0</v>
      </c>
      <c r="BA12" s="617">
        <v>0</v>
      </c>
      <c r="BC12" s="366">
        <f aca="true" t="shared" si="31" ref="BC12:BC26">BD12+BE12+BH12+BI12+BJ12+BK12+BL12+BM12+BN12</f>
        <v>1347921</v>
      </c>
      <c r="BD12" s="609">
        <v>501790</v>
      </c>
      <c r="BE12" s="367">
        <f aca="true" t="shared" si="32" ref="BE12:BE26">BF12+BG12</f>
        <v>14052</v>
      </c>
      <c r="BF12" s="611">
        <v>0</v>
      </c>
      <c r="BG12" s="611">
        <v>14052</v>
      </c>
      <c r="BH12" s="611">
        <v>0</v>
      </c>
      <c r="BI12" s="611">
        <v>0</v>
      </c>
      <c r="BJ12" s="611">
        <v>832079</v>
      </c>
      <c r="BK12" s="611">
        <v>0</v>
      </c>
      <c r="BL12" s="611">
        <v>0</v>
      </c>
      <c r="BM12" s="611">
        <v>0</v>
      </c>
      <c r="BN12" s="612">
        <v>0</v>
      </c>
      <c r="BP12" s="366">
        <f aca="true" t="shared" si="33" ref="BP12:BP26">BQ12+BR12+BU12+BV12+BW12+BX12+BY12+BZ12+CA12</f>
        <v>402189</v>
      </c>
      <c r="BQ12" s="599">
        <v>308061</v>
      </c>
      <c r="BR12" s="367">
        <f aca="true" t="shared" si="34" ref="BR12:BR26">BS12+BT12</f>
        <v>23200</v>
      </c>
      <c r="BS12" s="601">
        <v>0</v>
      </c>
      <c r="BT12" s="601">
        <v>23200</v>
      </c>
      <c r="BU12" s="601">
        <v>0</v>
      </c>
      <c r="BV12" s="601">
        <v>0</v>
      </c>
      <c r="BW12" s="601">
        <v>70928</v>
      </c>
      <c r="BX12" s="601">
        <v>0</v>
      </c>
      <c r="BY12" s="601">
        <v>0</v>
      </c>
      <c r="BZ12" s="601">
        <v>0</v>
      </c>
      <c r="CA12" s="602">
        <v>0</v>
      </c>
      <c r="CC12" s="366">
        <f aca="true" t="shared" si="35" ref="CC12:CC26">CD12+CE12+CH12+CI12+CJ12+CK12+CL12+CM12+CN12</f>
        <v>20431</v>
      </c>
      <c r="CD12" s="609">
        <v>8800</v>
      </c>
      <c r="CE12" s="367">
        <f aca="true" t="shared" si="36" ref="CE12:CE26">CF12+CG12</f>
        <v>0</v>
      </c>
      <c r="CF12" s="611">
        <v>0</v>
      </c>
      <c r="CG12" s="611">
        <v>0</v>
      </c>
      <c r="CH12" s="611">
        <v>0</v>
      </c>
      <c r="CI12" s="611">
        <v>0</v>
      </c>
      <c r="CJ12" s="611">
        <v>11631</v>
      </c>
      <c r="CK12" s="611">
        <v>0</v>
      </c>
      <c r="CL12" s="611">
        <v>0</v>
      </c>
      <c r="CM12" s="611">
        <v>0</v>
      </c>
      <c r="CN12" s="612">
        <v>0</v>
      </c>
      <c r="CP12" s="366">
        <f aca="true" t="shared" si="37" ref="CP12:CP26">CQ12+CR12+CU12+CV12+CW12+CX12+CY12+CZ12+DA12</f>
        <v>0</v>
      </c>
      <c r="CQ12" s="182">
        <v>0</v>
      </c>
      <c r="CR12" s="367">
        <f aca="true" t="shared" si="38" ref="CR12:CR26">CS12+CT12</f>
        <v>0</v>
      </c>
      <c r="CS12" s="183">
        <v>0</v>
      </c>
      <c r="CT12" s="183">
        <v>0</v>
      </c>
      <c r="CU12" s="183">
        <v>0</v>
      </c>
      <c r="CV12" s="183">
        <v>0</v>
      </c>
      <c r="CW12" s="183">
        <v>0</v>
      </c>
      <c r="CX12" s="183">
        <v>0</v>
      </c>
      <c r="CY12" s="183">
        <v>0</v>
      </c>
      <c r="CZ12" s="183">
        <v>0</v>
      </c>
      <c r="DA12" s="184">
        <v>0</v>
      </c>
      <c r="DC12" s="366">
        <f aca="true" t="shared" si="39" ref="DC12:DC26">DD12+DE12+DH12+DI12+DJ12+DK12+DL12+DM12+DN12</f>
        <v>775086</v>
      </c>
      <c r="DD12" s="607">
        <v>135305</v>
      </c>
      <c r="DE12" s="367">
        <f aca="true" t="shared" si="40" ref="DE12:DE26">DF12+DG12</f>
        <v>0</v>
      </c>
      <c r="DF12" s="616">
        <v>0</v>
      </c>
      <c r="DG12" s="616">
        <v>0</v>
      </c>
      <c r="DH12" s="616">
        <v>0</v>
      </c>
      <c r="DI12" s="616">
        <v>0</v>
      </c>
      <c r="DJ12" s="616">
        <v>639781</v>
      </c>
      <c r="DK12" s="616">
        <v>0</v>
      </c>
      <c r="DL12" s="616">
        <v>0</v>
      </c>
      <c r="DM12" s="616">
        <v>0</v>
      </c>
      <c r="DN12" s="617">
        <v>0</v>
      </c>
      <c r="DP12" s="366">
        <f aca="true" t="shared" si="41" ref="DP12:DP26">DQ12+DR12+DU12+DV12+DW12+DX12+DY12+DZ12+EA12</f>
        <v>985759</v>
      </c>
      <c r="DQ12" s="247">
        <v>341677</v>
      </c>
      <c r="DR12" s="367">
        <f aca="true" t="shared" si="42" ref="DR12:DR26">DS12+DT12</f>
        <v>507878</v>
      </c>
      <c r="DS12" s="249">
        <v>23110</v>
      </c>
      <c r="DT12" s="249">
        <v>484768</v>
      </c>
      <c r="DU12" s="249">
        <v>0</v>
      </c>
      <c r="DV12" s="249">
        <v>0</v>
      </c>
      <c r="DW12" s="249">
        <v>130107</v>
      </c>
      <c r="DX12" s="249">
        <v>6097</v>
      </c>
      <c r="DY12" s="249">
        <v>0</v>
      </c>
      <c r="DZ12" s="249">
        <v>0</v>
      </c>
      <c r="EA12" s="250">
        <v>0</v>
      </c>
      <c r="EC12" s="366">
        <f aca="true" t="shared" si="43" ref="EC12:EC26">ED12+EE12+EH12+EI12+EJ12+EK12+EL12+EM12+EN12</f>
        <v>220662</v>
      </c>
      <c r="ED12" s="599">
        <v>53968</v>
      </c>
      <c r="EE12" s="367">
        <f aca="true" t="shared" si="44" ref="EE12:EE26">EF12+EG12</f>
        <v>124821</v>
      </c>
      <c r="EF12" s="601">
        <v>14474</v>
      </c>
      <c r="EG12" s="601">
        <v>110347</v>
      </c>
      <c r="EH12" s="601">
        <v>2700</v>
      </c>
      <c r="EI12" s="601">
        <v>0</v>
      </c>
      <c r="EJ12" s="601">
        <v>39173</v>
      </c>
      <c r="EK12" s="601">
        <v>0</v>
      </c>
      <c r="EL12" s="601">
        <v>0</v>
      </c>
      <c r="EM12" s="601">
        <v>0</v>
      </c>
      <c r="EN12" s="602">
        <v>0</v>
      </c>
      <c r="EP12" s="366">
        <f aca="true" t="shared" si="45" ref="EP12:EP25">EQ12+ER12+EU12+EV12+EW12+EX12+EY12+EZ12+FA12</f>
        <v>4238</v>
      </c>
      <c r="EQ12" s="247">
        <v>4238</v>
      </c>
      <c r="ER12" s="367">
        <f aca="true" t="shared" si="46" ref="ER12:ER26">ES12+ET12</f>
        <v>0</v>
      </c>
      <c r="ES12" s="249">
        <v>0</v>
      </c>
      <c r="ET12" s="249">
        <v>0</v>
      </c>
      <c r="EU12" s="249">
        <v>0</v>
      </c>
      <c r="EV12" s="249">
        <v>0</v>
      </c>
      <c r="EW12" s="249">
        <v>0</v>
      </c>
      <c r="EX12" s="249">
        <v>0</v>
      </c>
      <c r="EY12" s="249">
        <v>0</v>
      </c>
      <c r="EZ12" s="249">
        <v>0</v>
      </c>
      <c r="FA12" s="250">
        <v>0</v>
      </c>
      <c r="FC12" s="366">
        <f aca="true" t="shared" si="47" ref="FC12:FC26">FD12+FE12+FH12+FI12+FJ12+FK12+FL12+FM12+FN12</f>
        <v>1280612</v>
      </c>
      <c r="FD12" s="213">
        <v>519809</v>
      </c>
      <c r="FE12" s="367">
        <f aca="true" t="shared" si="48" ref="FE12:FE26">FF12+FG12</f>
        <v>0</v>
      </c>
      <c r="FF12" s="216">
        <v>0</v>
      </c>
      <c r="FG12" s="216">
        <v>0</v>
      </c>
      <c r="FH12" s="216">
        <v>0</v>
      </c>
      <c r="FI12" s="216">
        <v>0</v>
      </c>
      <c r="FJ12" s="216">
        <v>760803</v>
      </c>
      <c r="FK12" s="216">
        <v>0</v>
      </c>
      <c r="FL12" s="216">
        <v>0</v>
      </c>
      <c r="FM12" s="216">
        <v>0</v>
      </c>
      <c r="FN12" s="210">
        <v>0</v>
      </c>
      <c r="FP12" s="366">
        <f aca="true" t="shared" si="49" ref="FP12:FP26">FQ12+FR12+FU12+FV12+FW12+FX12+FY12+FZ12+GA12</f>
        <v>0</v>
      </c>
      <c r="FQ12" s="182"/>
      <c r="FR12" s="367">
        <f aca="true" t="shared" si="50" ref="FR12:FR26">FS12+FT12</f>
        <v>0</v>
      </c>
      <c r="FS12" s="183"/>
      <c r="FT12" s="183">
        <v>0</v>
      </c>
      <c r="FU12" s="183"/>
      <c r="FV12" s="183"/>
      <c r="FW12" s="183"/>
      <c r="FX12" s="183"/>
      <c r="FY12" s="183"/>
      <c r="FZ12" s="183"/>
      <c r="GA12" s="184"/>
      <c r="GC12" s="366">
        <f aca="true" t="shared" si="51" ref="GC12:GC26">GD12+GE12+GH12+GI12+GJ12+GK12+GL12+GM12+GN12</f>
        <v>0</v>
      </c>
      <c r="GD12" s="222"/>
      <c r="GE12" s="367">
        <f aca="true" t="shared" si="52" ref="GE12:GE26">GF12+GG12</f>
        <v>0</v>
      </c>
      <c r="GF12" s="224"/>
      <c r="GG12" s="224"/>
      <c r="GH12" s="224"/>
      <c r="GI12" s="224"/>
      <c r="GJ12" s="224"/>
      <c r="GK12" s="224"/>
      <c r="GL12" s="224"/>
      <c r="GM12" s="224"/>
      <c r="GN12" s="225"/>
      <c r="GP12" s="366">
        <f aca="true" t="shared" si="53" ref="GP12:GP26">GQ12+GR12+GU12+GV12+GW12+GX12+GY12+GZ12+HA12</f>
        <v>0</v>
      </c>
      <c r="GQ12" s="213"/>
      <c r="GR12" s="367">
        <f aca="true" t="shared" si="54" ref="GR12:GR26">GS12+GT12</f>
        <v>0</v>
      </c>
      <c r="GS12" s="216"/>
      <c r="GT12" s="216"/>
      <c r="GU12" s="216"/>
      <c r="GV12" s="216"/>
      <c r="GW12" s="216"/>
      <c r="GX12" s="216"/>
      <c r="GY12" s="216"/>
      <c r="GZ12" s="216"/>
      <c r="HA12" s="210"/>
      <c r="HC12" s="366">
        <f aca="true" t="shared" si="55" ref="HC12:HC26">HD12+HE12+HH12+HI12+HJ12+HK12+HL12+HM12+HN12</f>
        <v>0</v>
      </c>
      <c r="HD12" s="182"/>
      <c r="HE12" s="367">
        <f aca="true" t="shared" si="56" ref="HE12:HE26">HF12+HG12</f>
        <v>0</v>
      </c>
      <c r="HF12" s="183"/>
      <c r="HG12" s="183"/>
      <c r="HH12" s="183"/>
      <c r="HI12" s="183"/>
      <c r="HJ12" s="183"/>
      <c r="HK12" s="183"/>
      <c r="HL12" s="183"/>
      <c r="HM12" s="183"/>
      <c r="HN12" s="184"/>
    </row>
    <row r="13" spans="1:222" ht="21" customHeight="1">
      <c r="A13" s="369">
        <v>2</v>
      </c>
      <c r="B13" s="370" t="s">
        <v>100</v>
      </c>
      <c r="C13" s="366">
        <f t="shared" si="22"/>
        <v>2786610</v>
      </c>
      <c r="D13" s="562">
        <f>Q13+AD13+AQ13+BD13+BQ13+CD13+CQ13+DD13+DQ13+ED13+EQ13+FD13+FQ13+GD13+GQ13+HD13</f>
        <v>1409996</v>
      </c>
      <c r="E13" s="367">
        <f t="shared" si="23"/>
        <v>201028</v>
      </c>
      <c r="F13" s="563">
        <f>S13+AF13+AS13+BF13+BS13+CF13+CS13+DF13+DS13+EF13+ES13+FF13+FS13+GF13+GS13+HF13</f>
        <v>0</v>
      </c>
      <c r="G13" s="563">
        <f t="shared" si="24"/>
        <v>201028</v>
      </c>
      <c r="H13" s="563">
        <f t="shared" si="24"/>
        <v>53159</v>
      </c>
      <c r="I13" s="563">
        <f t="shared" si="24"/>
        <v>1350</v>
      </c>
      <c r="J13" s="563">
        <f t="shared" si="24"/>
        <v>1118777</v>
      </c>
      <c r="K13" s="563">
        <f t="shared" si="24"/>
        <v>0</v>
      </c>
      <c r="L13" s="563">
        <f t="shared" si="24"/>
        <v>0</v>
      </c>
      <c r="M13" s="563">
        <f t="shared" si="24"/>
        <v>0</v>
      </c>
      <c r="N13" s="563">
        <f t="shared" si="24"/>
        <v>2300</v>
      </c>
      <c r="O13" s="117"/>
      <c r="P13" s="366">
        <f t="shared" si="25"/>
        <v>332437</v>
      </c>
      <c r="Q13" s="610">
        <v>329828</v>
      </c>
      <c r="R13" s="367">
        <f t="shared" si="26"/>
        <v>1009</v>
      </c>
      <c r="S13" s="613">
        <v>0</v>
      </c>
      <c r="T13" s="613">
        <v>1009</v>
      </c>
      <c r="U13" s="613">
        <v>1600</v>
      </c>
      <c r="V13" s="613">
        <v>0</v>
      </c>
      <c r="W13" s="613">
        <v>0</v>
      </c>
      <c r="X13" s="613">
        <v>0</v>
      </c>
      <c r="Y13" s="613">
        <v>0</v>
      </c>
      <c r="Z13" s="613">
        <v>0</v>
      </c>
      <c r="AA13" s="612">
        <v>0</v>
      </c>
      <c r="AC13" s="366">
        <f t="shared" si="27"/>
        <v>2</v>
      </c>
      <c r="AD13" s="388">
        <v>2</v>
      </c>
      <c r="AE13" s="367">
        <f t="shared" si="28"/>
        <v>0</v>
      </c>
      <c r="AF13" s="391">
        <v>0</v>
      </c>
      <c r="AG13" s="391">
        <v>0</v>
      </c>
      <c r="AH13" s="391">
        <v>0</v>
      </c>
      <c r="AI13" s="391">
        <v>0</v>
      </c>
      <c r="AJ13" s="391">
        <v>0</v>
      </c>
      <c r="AK13" s="391">
        <v>0</v>
      </c>
      <c r="AL13" s="391">
        <v>0</v>
      </c>
      <c r="AM13" s="391">
        <v>0</v>
      </c>
      <c r="AN13" s="390">
        <v>0</v>
      </c>
      <c r="AP13" s="366">
        <f t="shared" si="29"/>
        <v>543974</v>
      </c>
      <c r="AQ13" s="608">
        <v>0</v>
      </c>
      <c r="AR13" s="367">
        <f t="shared" si="30"/>
        <v>0</v>
      </c>
      <c r="AS13" s="618">
        <v>0</v>
      </c>
      <c r="AT13" s="618">
        <v>0</v>
      </c>
      <c r="AU13" s="618">
        <v>0</v>
      </c>
      <c r="AV13" s="618">
        <v>0</v>
      </c>
      <c r="AW13" s="618">
        <v>543974</v>
      </c>
      <c r="AX13" s="618">
        <v>0</v>
      </c>
      <c r="AY13" s="618">
        <v>0</v>
      </c>
      <c r="AZ13" s="618">
        <v>0</v>
      </c>
      <c r="BA13" s="617">
        <v>0</v>
      </c>
      <c r="BC13" s="366">
        <f t="shared" si="31"/>
        <v>139044</v>
      </c>
      <c r="BD13" s="610">
        <v>1700</v>
      </c>
      <c r="BE13" s="367">
        <f t="shared" si="32"/>
        <v>0</v>
      </c>
      <c r="BF13" s="613">
        <v>0</v>
      </c>
      <c r="BG13" s="613">
        <v>0</v>
      </c>
      <c r="BH13" s="613">
        <v>0</v>
      </c>
      <c r="BI13" s="613">
        <v>0</v>
      </c>
      <c r="BJ13" s="613">
        <v>137344</v>
      </c>
      <c r="BK13" s="613">
        <v>0</v>
      </c>
      <c r="BL13" s="613">
        <v>0</v>
      </c>
      <c r="BM13" s="613">
        <v>0</v>
      </c>
      <c r="BN13" s="612">
        <v>0</v>
      </c>
      <c r="BP13" s="366">
        <f t="shared" si="33"/>
        <v>280805</v>
      </c>
      <c r="BQ13" s="600">
        <v>280805</v>
      </c>
      <c r="BR13" s="367">
        <f t="shared" si="34"/>
        <v>0</v>
      </c>
      <c r="BS13" s="603">
        <v>0</v>
      </c>
      <c r="BT13" s="603">
        <v>0</v>
      </c>
      <c r="BU13" s="603">
        <v>0</v>
      </c>
      <c r="BV13" s="603">
        <v>0</v>
      </c>
      <c r="BW13" s="603">
        <v>0</v>
      </c>
      <c r="BX13" s="603">
        <v>0</v>
      </c>
      <c r="BY13" s="603">
        <v>0</v>
      </c>
      <c r="BZ13" s="603">
        <v>0</v>
      </c>
      <c r="CA13" s="602">
        <v>0</v>
      </c>
      <c r="CC13" s="366">
        <f t="shared" si="35"/>
        <v>300</v>
      </c>
      <c r="CD13" s="610">
        <v>0</v>
      </c>
      <c r="CE13" s="367">
        <f t="shared" si="36"/>
        <v>0</v>
      </c>
      <c r="CF13" s="613">
        <v>0</v>
      </c>
      <c r="CG13" s="613">
        <v>0</v>
      </c>
      <c r="CH13" s="613">
        <v>300</v>
      </c>
      <c r="CI13" s="613">
        <v>0</v>
      </c>
      <c r="CJ13" s="613">
        <v>0</v>
      </c>
      <c r="CK13" s="613">
        <v>0</v>
      </c>
      <c r="CL13" s="613">
        <v>0</v>
      </c>
      <c r="CM13" s="613">
        <v>0</v>
      </c>
      <c r="CN13" s="612">
        <v>0</v>
      </c>
      <c r="CP13" s="366">
        <f t="shared" si="37"/>
        <v>32646</v>
      </c>
      <c r="CQ13" s="185">
        <v>28436</v>
      </c>
      <c r="CR13" s="367">
        <f t="shared" si="38"/>
        <v>400</v>
      </c>
      <c r="CS13" s="186">
        <v>0</v>
      </c>
      <c r="CT13" s="186">
        <v>400</v>
      </c>
      <c r="CU13" s="186">
        <v>1510</v>
      </c>
      <c r="CV13" s="186">
        <v>0</v>
      </c>
      <c r="CW13" s="186">
        <v>0</v>
      </c>
      <c r="CX13" s="186">
        <v>0</v>
      </c>
      <c r="CY13" s="186">
        <v>0</v>
      </c>
      <c r="CZ13" s="186">
        <v>0</v>
      </c>
      <c r="DA13" s="184">
        <v>2300</v>
      </c>
      <c r="DC13" s="366">
        <f t="shared" si="39"/>
        <v>76311</v>
      </c>
      <c r="DD13" s="608">
        <v>37527</v>
      </c>
      <c r="DE13" s="367">
        <f t="shared" si="40"/>
        <v>33184</v>
      </c>
      <c r="DF13" s="618">
        <v>0</v>
      </c>
      <c r="DG13" s="618">
        <v>33184</v>
      </c>
      <c r="DH13" s="618">
        <v>5600</v>
      </c>
      <c r="DI13" s="618">
        <v>0</v>
      </c>
      <c r="DJ13" s="618">
        <v>0</v>
      </c>
      <c r="DK13" s="618">
        <v>0</v>
      </c>
      <c r="DL13" s="618">
        <v>0</v>
      </c>
      <c r="DM13" s="618">
        <v>0</v>
      </c>
      <c r="DN13" s="617">
        <v>0</v>
      </c>
      <c r="DP13" s="366">
        <f t="shared" si="41"/>
        <v>80474</v>
      </c>
      <c r="DQ13" s="248">
        <v>80474</v>
      </c>
      <c r="DR13" s="367">
        <f t="shared" si="42"/>
        <v>0</v>
      </c>
      <c r="DS13" s="251">
        <v>0</v>
      </c>
      <c r="DT13" s="251">
        <v>0</v>
      </c>
      <c r="DU13" s="251">
        <v>0</v>
      </c>
      <c r="DV13" s="251">
        <v>0</v>
      </c>
      <c r="DW13" s="251">
        <v>0</v>
      </c>
      <c r="DX13" s="251">
        <v>0</v>
      </c>
      <c r="DY13" s="251">
        <v>0</v>
      </c>
      <c r="DZ13" s="251">
        <v>0</v>
      </c>
      <c r="EA13" s="250">
        <v>0</v>
      </c>
      <c r="EC13" s="366">
        <f t="shared" si="43"/>
        <v>805166</v>
      </c>
      <c r="ED13" s="600">
        <v>433678</v>
      </c>
      <c r="EE13" s="367">
        <f t="shared" si="44"/>
        <v>145388</v>
      </c>
      <c r="EF13" s="603">
        <v>0</v>
      </c>
      <c r="EG13" s="603">
        <v>145388</v>
      </c>
      <c r="EH13" s="603">
        <v>35800</v>
      </c>
      <c r="EI13" s="603">
        <v>300</v>
      </c>
      <c r="EJ13" s="603">
        <v>190000</v>
      </c>
      <c r="EK13" s="603">
        <v>0</v>
      </c>
      <c r="EL13" s="603">
        <v>0</v>
      </c>
      <c r="EM13" s="603">
        <v>0</v>
      </c>
      <c r="EN13" s="602">
        <v>0</v>
      </c>
      <c r="EP13" s="366">
        <f t="shared" si="45"/>
        <v>277552</v>
      </c>
      <c r="EQ13" s="248">
        <v>160710</v>
      </c>
      <c r="ER13" s="367">
        <f t="shared" si="46"/>
        <v>21046</v>
      </c>
      <c r="ES13" s="251">
        <v>0</v>
      </c>
      <c r="ET13" s="251">
        <v>21046</v>
      </c>
      <c r="EU13" s="251">
        <v>8349</v>
      </c>
      <c r="EV13" s="251">
        <v>1050</v>
      </c>
      <c r="EW13" s="251">
        <v>86397</v>
      </c>
      <c r="EX13" s="251">
        <v>0</v>
      </c>
      <c r="EY13" s="251">
        <v>0</v>
      </c>
      <c r="EZ13" s="251">
        <v>0</v>
      </c>
      <c r="FA13" s="250">
        <v>0</v>
      </c>
      <c r="FC13" s="366">
        <f t="shared" si="47"/>
        <v>217899</v>
      </c>
      <c r="FD13" s="208">
        <v>56836</v>
      </c>
      <c r="FE13" s="367">
        <f t="shared" si="48"/>
        <v>1</v>
      </c>
      <c r="FF13" s="209">
        <v>0</v>
      </c>
      <c r="FG13" s="209">
        <v>1</v>
      </c>
      <c r="FH13" s="209">
        <v>0</v>
      </c>
      <c r="FI13" s="209">
        <v>0</v>
      </c>
      <c r="FJ13" s="209">
        <v>161062</v>
      </c>
      <c r="FK13" s="209">
        <v>0</v>
      </c>
      <c r="FL13" s="209">
        <v>0</v>
      </c>
      <c r="FM13" s="209">
        <v>0</v>
      </c>
      <c r="FN13" s="210">
        <v>0</v>
      </c>
      <c r="FP13" s="366">
        <f t="shared" si="49"/>
        <v>0</v>
      </c>
      <c r="FQ13" s="185"/>
      <c r="FR13" s="367">
        <f t="shared" si="50"/>
        <v>0</v>
      </c>
      <c r="FS13" s="186"/>
      <c r="FT13" s="186"/>
      <c r="FU13" s="186"/>
      <c r="FV13" s="186"/>
      <c r="FW13" s="186"/>
      <c r="FX13" s="186"/>
      <c r="FY13" s="186"/>
      <c r="FZ13" s="186"/>
      <c r="GA13" s="184"/>
      <c r="GC13" s="366">
        <f t="shared" si="51"/>
        <v>0</v>
      </c>
      <c r="GD13" s="223"/>
      <c r="GE13" s="367">
        <f t="shared" si="52"/>
        <v>0</v>
      </c>
      <c r="GF13" s="226"/>
      <c r="GG13" s="226"/>
      <c r="GH13" s="226"/>
      <c r="GI13" s="226"/>
      <c r="GJ13" s="226"/>
      <c r="GK13" s="226"/>
      <c r="GL13" s="226"/>
      <c r="GM13" s="226"/>
      <c r="GN13" s="225"/>
      <c r="GP13" s="366">
        <f t="shared" si="53"/>
        <v>0</v>
      </c>
      <c r="GQ13" s="208"/>
      <c r="GR13" s="367">
        <f t="shared" si="54"/>
        <v>0</v>
      </c>
      <c r="GS13" s="209"/>
      <c r="GT13" s="209"/>
      <c r="GU13" s="209"/>
      <c r="GV13" s="209"/>
      <c r="GW13" s="209"/>
      <c r="GX13" s="209"/>
      <c r="GY13" s="209"/>
      <c r="GZ13" s="209"/>
      <c r="HA13" s="210"/>
      <c r="HC13" s="366">
        <f t="shared" si="55"/>
        <v>0</v>
      </c>
      <c r="HD13" s="185"/>
      <c r="HE13" s="367">
        <f t="shared" si="56"/>
        <v>0</v>
      </c>
      <c r="HF13" s="186"/>
      <c r="HG13" s="186"/>
      <c r="HH13" s="186"/>
      <c r="HI13" s="186"/>
      <c r="HJ13" s="186"/>
      <c r="HK13" s="186"/>
      <c r="HL13" s="186"/>
      <c r="HM13" s="186"/>
      <c r="HN13" s="184"/>
    </row>
    <row r="14" spans="1:222" ht="21" customHeight="1">
      <c r="A14" s="371" t="s">
        <v>1</v>
      </c>
      <c r="B14" s="372" t="s">
        <v>101</v>
      </c>
      <c r="C14" s="366">
        <f t="shared" si="22"/>
        <v>238503</v>
      </c>
      <c r="D14" s="562">
        <f>Q14+AD14+AQ14+BD14+BQ14+CD14+CQ14+DD14+DQ14+ED14+EQ14+FD14+FQ14+GD14+GQ14+HD14</f>
        <v>217170</v>
      </c>
      <c r="E14" s="367">
        <f t="shared" si="23"/>
        <v>19884</v>
      </c>
      <c r="F14" s="563">
        <f>S14+AF14+AS14+BF14+BS14+CF14+CS14+DF14+DS14+EF14+ES14+FF14+FS14+GF14+GS14+HF14</f>
        <v>0</v>
      </c>
      <c r="G14" s="563">
        <f t="shared" si="24"/>
        <v>19884</v>
      </c>
      <c r="H14" s="563">
        <f t="shared" si="24"/>
        <v>1149</v>
      </c>
      <c r="I14" s="563">
        <f t="shared" si="24"/>
        <v>0</v>
      </c>
      <c r="J14" s="563">
        <f t="shared" si="24"/>
        <v>0</v>
      </c>
      <c r="K14" s="563">
        <f t="shared" si="24"/>
        <v>0</v>
      </c>
      <c r="L14" s="563">
        <f t="shared" si="24"/>
        <v>0</v>
      </c>
      <c r="M14" s="563">
        <f t="shared" si="24"/>
        <v>0</v>
      </c>
      <c r="N14" s="563">
        <f t="shared" si="24"/>
        <v>300</v>
      </c>
      <c r="O14" s="117"/>
      <c r="P14" s="366">
        <f t="shared" si="25"/>
        <v>42764</v>
      </c>
      <c r="Q14" s="610">
        <v>42764</v>
      </c>
      <c r="R14" s="367">
        <f t="shared" si="26"/>
        <v>0</v>
      </c>
      <c r="S14" s="613">
        <v>0</v>
      </c>
      <c r="T14" s="613">
        <v>0</v>
      </c>
      <c r="U14" s="613">
        <v>0</v>
      </c>
      <c r="V14" s="613">
        <v>0</v>
      </c>
      <c r="W14" s="613">
        <v>0</v>
      </c>
      <c r="X14" s="613">
        <v>0</v>
      </c>
      <c r="Y14" s="613">
        <v>0</v>
      </c>
      <c r="Z14" s="613">
        <v>0</v>
      </c>
      <c r="AA14" s="612">
        <v>0</v>
      </c>
      <c r="AC14" s="366">
        <f t="shared" si="27"/>
        <v>0</v>
      </c>
      <c r="AD14" s="388">
        <v>0</v>
      </c>
      <c r="AE14" s="367">
        <f t="shared" si="28"/>
        <v>0</v>
      </c>
      <c r="AF14" s="391">
        <v>0</v>
      </c>
      <c r="AG14" s="391">
        <v>0</v>
      </c>
      <c r="AH14" s="391">
        <v>0</v>
      </c>
      <c r="AI14" s="391">
        <v>0</v>
      </c>
      <c r="AJ14" s="391">
        <v>0</v>
      </c>
      <c r="AK14" s="391">
        <v>0</v>
      </c>
      <c r="AL14" s="391">
        <v>0</v>
      </c>
      <c r="AM14" s="391">
        <v>0</v>
      </c>
      <c r="AN14" s="390">
        <v>0</v>
      </c>
      <c r="AP14" s="366">
        <f t="shared" si="29"/>
        <v>0</v>
      </c>
      <c r="AQ14" s="608">
        <v>0</v>
      </c>
      <c r="AR14" s="367">
        <f t="shared" si="30"/>
        <v>0</v>
      </c>
      <c r="AS14" s="618">
        <v>0</v>
      </c>
      <c r="AT14" s="618">
        <v>0</v>
      </c>
      <c r="AU14" s="618">
        <v>0</v>
      </c>
      <c r="AV14" s="618">
        <v>0</v>
      </c>
      <c r="AW14" s="618">
        <v>0</v>
      </c>
      <c r="AX14" s="618">
        <v>0</v>
      </c>
      <c r="AY14" s="618">
        <v>0</v>
      </c>
      <c r="AZ14" s="618">
        <v>0</v>
      </c>
      <c r="BA14" s="617">
        <v>0</v>
      </c>
      <c r="BC14" s="366">
        <f t="shared" si="31"/>
        <v>0</v>
      </c>
      <c r="BD14" s="610">
        <v>0</v>
      </c>
      <c r="BE14" s="367">
        <f t="shared" si="32"/>
        <v>0</v>
      </c>
      <c r="BF14" s="613">
        <v>0</v>
      </c>
      <c r="BG14" s="613">
        <v>0</v>
      </c>
      <c r="BH14" s="613">
        <v>0</v>
      </c>
      <c r="BI14" s="613">
        <v>0</v>
      </c>
      <c r="BJ14" s="613">
        <v>0</v>
      </c>
      <c r="BK14" s="613">
        <v>0</v>
      </c>
      <c r="BL14" s="613">
        <v>0</v>
      </c>
      <c r="BM14" s="613">
        <v>0</v>
      </c>
      <c r="BN14" s="612">
        <v>0</v>
      </c>
      <c r="BP14" s="366">
        <f t="shared" si="33"/>
        <v>0</v>
      </c>
      <c r="BQ14" s="600">
        <v>0</v>
      </c>
      <c r="BR14" s="367">
        <f t="shared" si="34"/>
        <v>0</v>
      </c>
      <c r="BS14" s="603">
        <v>0</v>
      </c>
      <c r="BT14" s="603">
        <v>0</v>
      </c>
      <c r="BU14" s="603">
        <v>0</v>
      </c>
      <c r="BV14" s="603">
        <v>0</v>
      </c>
      <c r="BW14" s="603">
        <v>0</v>
      </c>
      <c r="BX14" s="603">
        <v>0</v>
      </c>
      <c r="BY14" s="603">
        <v>0</v>
      </c>
      <c r="BZ14" s="603">
        <v>0</v>
      </c>
      <c r="CA14" s="602">
        <v>0</v>
      </c>
      <c r="CC14" s="366">
        <f t="shared" si="35"/>
        <v>0</v>
      </c>
      <c r="CD14" s="610">
        <v>0</v>
      </c>
      <c r="CE14" s="367">
        <f t="shared" si="36"/>
        <v>0</v>
      </c>
      <c r="CF14" s="613">
        <v>0</v>
      </c>
      <c r="CG14" s="613">
        <v>0</v>
      </c>
      <c r="CH14" s="613">
        <v>0</v>
      </c>
      <c r="CI14" s="613">
        <v>0</v>
      </c>
      <c r="CJ14" s="613">
        <v>0</v>
      </c>
      <c r="CK14" s="613">
        <v>0</v>
      </c>
      <c r="CL14" s="613">
        <v>0</v>
      </c>
      <c r="CM14" s="613">
        <v>0</v>
      </c>
      <c r="CN14" s="612">
        <v>0</v>
      </c>
      <c r="CP14" s="366">
        <f t="shared" si="37"/>
        <v>18397</v>
      </c>
      <c r="CQ14" s="185">
        <v>18097</v>
      </c>
      <c r="CR14" s="367">
        <f t="shared" si="38"/>
        <v>0</v>
      </c>
      <c r="CS14" s="186">
        <v>0</v>
      </c>
      <c r="CT14" s="186">
        <v>0</v>
      </c>
      <c r="CU14" s="186">
        <v>0</v>
      </c>
      <c r="CV14" s="186">
        <v>0</v>
      </c>
      <c r="CW14" s="186">
        <v>0</v>
      </c>
      <c r="CX14" s="186">
        <v>0</v>
      </c>
      <c r="CY14" s="186">
        <v>0</v>
      </c>
      <c r="CZ14" s="186">
        <v>0</v>
      </c>
      <c r="DA14" s="184">
        <v>300</v>
      </c>
      <c r="DC14" s="366">
        <f t="shared" si="39"/>
        <v>0</v>
      </c>
      <c r="DD14" s="608">
        <v>0</v>
      </c>
      <c r="DE14" s="367">
        <f t="shared" si="40"/>
        <v>0</v>
      </c>
      <c r="DF14" s="618">
        <v>0</v>
      </c>
      <c r="DG14" s="618">
        <v>0</v>
      </c>
      <c r="DH14" s="618">
        <v>0</v>
      </c>
      <c r="DI14" s="618">
        <v>0</v>
      </c>
      <c r="DJ14" s="618">
        <v>0</v>
      </c>
      <c r="DK14" s="618">
        <v>0</v>
      </c>
      <c r="DL14" s="618">
        <v>0</v>
      </c>
      <c r="DM14" s="618">
        <v>0</v>
      </c>
      <c r="DN14" s="617">
        <v>0</v>
      </c>
      <c r="DP14" s="366">
        <f t="shared" si="41"/>
        <v>0</v>
      </c>
      <c r="DQ14" s="248">
        <v>0</v>
      </c>
      <c r="DR14" s="367">
        <f t="shared" si="42"/>
        <v>0</v>
      </c>
      <c r="DS14" s="251">
        <v>0</v>
      </c>
      <c r="DT14" s="251">
        <v>0</v>
      </c>
      <c r="DU14" s="251">
        <v>0</v>
      </c>
      <c r="DV14" s="251">
        <v>0</v>
      </c>
      <c r="DW14" s="251">
        <v>0</v>
      </c>
      <c r="DX14" s="251">
        <v>0</v>
      </c>
      <c r="DY14" s="251">
        <v>0</v>
      </c>
      <c r="DZ14" s="251">
        <v>0</v>
      </c>
      <c r="EA14" s="250">
        <v>0</v>
      </c>
      <c r="EC14" s="366">
        <f t="shared" si="43"/>
        <v>135847</v>
      </c>
      <c r="ED14" s="600">
        <v>124008</v>
      </c>
      <c r="EE14" s="367">
        <f t="shared" si="44"/>
        <v>11539</v>
      </c>
      <c r="EF14" s="603">
        <v>0</v>
      </c>
      <c r="EG14" s="603">
        <v>11539</v>
      </c>
      <c r="EH14" s="603">
        <v>300</v>
      </c>
      <c r="EI14" s="603">
        <v>0</v>
      </c>
      <c r="EJ14" s="603">
        <v>0</v>
      </c>
      <c r="EK14" s="603">
        <v>0</v>
      </c>
      <c r="EL14" s="603">
        <v>0</v>
      </c>
      <c r="EM14" s="603">
        <v>0</v>
      </c>
      <c r="EN14" s="602">
        <v>0</v>
      </c>
      <c r="EP14" s="366">
        <f t="shared" si="45"/>
        <v>41495</v>
      </c>
      <c r="EQ14" s="248">
        <v>32301</v>
      </c>
      <c r="ER14" s="367">
        <f t="shared" si="46"/>
        <v>8345</v>
      </c>
      <c r="ES14" s="251">
        <v>0</v>
      </c>
      <c r="ET14" s="251">
        <v>8345</v>
      </c>
      <c r="EU14" s="251">
        <v>849</v>
      </c>
      <c r="EV14" s="251">
        <v>0</v>
      </c>
      <c r="EW14" s="251">
        <v>0</v>
      </c>
      <c r="EX14" s="251">
        <v>0</v>
      </c>
      <c r="EY14" s="251">
        <v>0</v>
      </c>
      <c r="EZ14" s="251">
        <v>0</v>
      </c>
      <c r="FA14" s="250">
        <v>0</v>
      </c>
      <c r="FC14" s="366">
        <f t="shared" si="47"/>
        <v>0</v>
      </c>
      <c r="FD14" s="208">
        <v>0</v>
      </c>
      <c r="FE14" s="367">
        <f t="shared" si="48"/>
        <v>0</v>
      </c>
      <c r="FF14" s="209">
        <v>0</v>
      </c>
      <c r="FG14" s="209">
        <v>0</v>
      </c>
      <c r="FH14" s="209">
        <v>0</v>
      </c>
      <c r="FI14" s="209">
        <v>0</v>
      </c>
      <c r="FJ14" s="209">
        <v>0</v>
      </c>
      <c r="FK14" s="209">
        <v>0</v>
      </c>
      <c r="FL14" s="209">
        <v>0</v>
      </c>
      <c r="FM14" s="209">
        <v>0</v>
      </c>
      <c r="FN14" s="210">
        <v>0</v>
      </c>
      <c r="FP14" s="366">
        <f t="shared" si="49"/>
        <v>0</v>
      </c>
      <c r="FQ14" s="185"/>
      <c r="FR14" s="367">
        <f t="shared" si="50"/>
        <v>0</v>
      </c>
      <c r="FS14" s="186"/>
      <c r="FT14" s="186"/>
      <c r="FU14" s="186"/>
      <c r="FV14" s="186"/>
      <c r="FW14" s="186"/>
      <c r="FX14" s="186"/>
      <c r="FY14" s="186"/>
      <c r="FZ14" s="186"/>
      <c r="GA14" s="184"/>
      <c r="GC14" s="366">
        <f t="shared" si="51"/>
        <v>0</v>
      </c>
      <c r="GD14" s="223"/>
      <c r="GE14" s="367">
        <f t="shared" si="52"/>
        <v>0</v>
      </c>
      <c r="GF14" s="226"/>
      <c r="GG14" s="226"/>
      <c r="GH14" s="226"/>
      <c r="GI14" s="226"/>
      <c r="GJ14" s="226"/>
      <c r="GK14" s="226"/>
      <c r="GL14" s="226"/>
      <c r="GM14" s="226"/>
      <c r="GN14" s="225"/>
      <c r="GP14" s="366">
        <f t="shared" si="53"/>
        <v>0</v>
      </c>
      <c r="GQ14" s="208"/>
      <c r="GR14" s="367">
        <f t="shared" si="54"/>
        <v>0</v>
      </c>
      <c r="GS14" s="209"/>
      <c r="GT14" s="209"/>
      <c r="GU14" s="209"/>
      <c r="GV14" s="209"/>
      <c r="GW14" s="209"/>
      <c r="GX14" s="209"/>
      <c r="GY14" s="209"/>
      <c r="GZ14" s="209"/>
      <c r="HA14" s="210"/>
      <c r="HC14" s="366">
        <f t="shared" si="55"/>
        <v>0</v>
      </c>
      <c r="HD14" s="185"/>
      <c r="HE14" s="367">
        <f t="shared" si="56"/>
        <v>0</v>
      </c>
      <c r="HF14" s="186"/>
      <c r="HG14" s="186"/>
      <c r="HH14" s="186"/>
      <c r="HI14" s="186"/>
      <c r="HJ14" s="186"/>
      <c r="HK14" s="186"/>
      <c r="HL14" s="186"/>
      <c r="HM14" s="186"/>
      <c r="HN14" s="184"/>
    </row>
    <row r="15" spans="1:222" ht="21" customHeight="1">
      <c r="A15" s="371" t="s">
        <v>9</v>
      </c>
      <c r="B15" s="372" t="s">
        <v>102</v>
      </c>
      <c r="C15" s="366">
        <f t="shared" si="22"/>
        <v>0</v>
      </c>
      <c r="D15" s="562">
        <f>Q15+AD15+AQ15+BD15+BQ15+CD15+CQ15+DD15+DQ15+ED15+EQ15+FD15+FQ15+GD15+GQ15+HD15</f>
        <v>0</v>
      </c>
      <c r="E15" s="367">
        <f t="shared" si="23"/>
        <v>0</v>
      </c>
      <c r="F15" s="563">
        <f>S15+AF15+AS15+BF15+BS15+CF15+CS15+DF15+DS15+EF15+ES15+FF15+FS15+GF15+GS15+HF15</f>
        <v>0</v>
      </c>
      <c r="G15" s="563">
        <f t="shared" si="24"/>
        <v>0</v>
      </c>
      <c r="H15" s="563">
        <f t="shared" si="24"/>
        <v>0</v>
      </c>
      <c r="I15" s="563">
        <f t="shared" si="24"/>
        <v>0</v>
      </c>
      <c r="J15" s="563">
        <f t="shared" si="24"/>
        <v>0</v>
      </c>
      <c r="K15" s="563">
        <f t="shared" si="24"/>
        <v>0</v>
      </c>
      <c r="L15" s="563">
        <f t="shared" si="24"/>
        <v>0</v>
      </c>
      <c r="M15" s="563">
        <f t="shared" si="24"/>
        <v>0</v>
      </c>
      <c r="N15" s="563">
        <f t="shared" si="24"/>
        <v>0</v>
      </c>
      <c r="O15" s="117"/>
      <c r="P15" s="366">
        <f t="shared" si="25"/>
        <v>0</v>
      </c>
      <c r="Q15" s="610">
        <v>0</v>
      </c>
      <c r="R15" s="367">
        <f t="shared" si="26"/>
        <v>0</v>
      </c>
      <c r="S15" s="613">
        <v>0</v>
      </c>
      <c r="T15" s="613">
        <v>0</v>
      </c>
      <c r="U15" s="613">
        <v>0</v>
      </c>
      <c r="V15" s="613">
        <v>0</v>
      </c>
      <c r="W15" s="613">
        <v>0</v>
      </c>
      <c r="X15" s="613">
        <v>0</v>
      </c>
      <c r="Y15" s="613">
        <v>0</v>
      </c>
      <c r="Z15" s="613">
        <v>0</v>
      </c>
      <c r="AA15" s="612">
        <v>0</v>
      </c>
      <c r="AC15" s="366">
        <f t="shared" si="27"/>
        <v>0</v>
      </c>
      <c r="AD15" s="388">
        <v>0</v>
      </c>
      <c r="AE15" s="367">
        <f t="shared" si="28"/>
        <v>0</v>
      </c>
      <c r="AF15" s="391">
        <v>0</v>
      </c>
      <c r="AG15" s="391">
        <v>0</v>
      </c>
      <c r="AH15" s="391">
        <v>0</v>
      </c>
      <c r="AI15" s="391">
        <v>0</v>
      </c>
      <c r="AJ15" s="391">
        <v>0</v>
      </c>
      <c r="AK15" s="391">
        <v>0</v>
      </c>
      <c r="AL15" s="391">
        <v>0</v>
      </c>
      <c r="AM15" s="391">
        <v>0</v>
      </c>
      <c r="AN15" s="390">
        <v>0</v>
      </c>
      <c r="AP15" s="366">
        <f t="shared" si="29"/>
        <v>0</v>
      </c>
      <c r="AQ15" s="608">
        <v>0</v>
      </c>
      <c r="AR15" s="367">
        <f t="shared" si="30"/>
        <v>0</v>
      </c>
      <c r="AS15" s="618"/>
      <c r="AT15" s="618">
        <v>0</v>
      </c>
      <c r="AU15" s="618"/>
      <c r="AV15" s="618"/>
      <c r="AW15" s="618">
        <v>0</v>
      </c>
      <c r="AX15" s="618"/>
      <c r="AY15" s="618"/>
      <c r="AZ15" s="618"/>
      <c r="BA15" s="617"/>
      <c r="BC15" s="366">
        <f t="shared" si="31"/>
        <v>0</v>
      </c>
      <c r="BD15" s="610">
        <v>0</v>
      </c>
      <c r="BE15" s="367">
        <f t="shared" si="32"/>
        <v>0</v>
      </c>
      <c r="BF15" s="613">
        <v>0</v>
      </c>
      <c r="BG15" s="613">
        <v>0</v>
      </c>
      <c r="BH15" s="613">
        <v>0</v>
      </c>
      <c r="BI15" s="613">
        <v>0</v>
      </c>
      <c r="BJ15" s="613">
        <v>0</v>
      </c>
      <c r="BK15" s="613">
        <v>0</v>
      </c>
      <c r="BL15" s="613">
        <v>0</v>
      </c>
      <c r="BM15" s="613">
        <v>0</v>
      </c>
      <c r="BN15" s="612">
        <v>0</v>
      </c>
      <c r="BP15" s="366">
        <f t="shared" si="33"/>
        <v>0</v>
      </c>
      <c r="BQ15" s="600">
        <v>0</v>
      </c>
      <c r="BR15" s="367">
        <f t="shared" si="34"/>
        <v>0</v>
      </c>
      <c r="BS15" s="603">
        <v>0</v>
      </c>
      <c r="BT15" s="603">
        <v>0</v>
      </c>
      <c r="BU15" s="603">
        <v>0</v>
      </c>
      <c r="BV15" s="603">
        <v>0</v>
      </c>
      <c r="BW15" s="603">
        <v>0</v>
      </c>
      <c r="BX15" s="603">
        <v>0</v>
      </c>
      <c r="BY15" s="603">
        <v>0</v>
      </c>
      <c r="BZ15" s="603">
        <v>0</v>
      </c>
      <c r="CA15" s="602">
        <v>0</v>
      </c>
      <c r="CC15" s="366">
        <f t="shared" si="35"/>
        <v>0</v>
      </c>
      <c r="CD15" s="610">
        <v>0</v>
      </c>
      <c r="CE15" s="367">
        <f t="shared" si="36"/>
        <v>0</v>
      </c>
      <c r="CF15" s="613">
        <v>0</v>
      </c>
      <c r="CG15" s="613">
        <v>0</v>
      </c>
      <c r="CH15" s="613">
        <v>0</v>
      </c>
      <c r="CI15" s="613">
        <v>0</v>
      </c>
      <c r="CJ15" s="613">
        <v>0</v>
      </c>
      <c r="CK15" s="613">
        <v>0</v>
      </c>
      <c r="CL15" s="613">
        <v>0</v>
      </c>
      <c r="CM15" s="613">
        <v>0</v>
      </c>
      <c r="CN15" s="612">
        <v>0</v>
      </c>
      <c r="CP15" s="366">
        <f t="shared" si="37"/>
        <v>0</v>
      </c>
      <c r="CQ15" s="185">
        <v>0</v>
      </c>
      <c r="CR15" s="367">
        <f t="shared" si="38"/>
        <v>0</v>
      </c>
      <c r="CS15" s="186">
        <v>0</v>
      </c>
      <c r="CT15" s="186">
        <v>0</v>
      </c>
      <c r="CU15" s="186">
        <v>0</v>
      </c>
      <c r="CV15" s="186">
        <v>0</v>
      </c>
      <c r="CW15" s="186">
        <v>0</v>
      </c>
      <c r="CX15" s="186">
        <v>0</v>
      </c>
      <c r="CY15" s="186">
        <v>0</v>
      </c>
      <c r="CZ15" s="186">
        <v>0</v>
      </c>
      <c r="DA15" s="184">
        <v>0</v>
      </c>
      <c r="DC15" s="366">
        <f t="shared" si="39"/>
        <v>0</v>
      </c>
      <c r="DD15" s="608">
        <v>0</v>
      </c>
      <c r="DE15" s="367">
        <f t="shared" si="40"/>
        <v>0</v>
      </c>
      <c r="DF15" s="618">
        <v>0</v>
      </c>
      <c r="DG15" s="618">
        <v>0</v>
      </c>
      <c r="DH15" s="618">
        <v>0</v>
      </c>
      <c r="DI15" s="618">
        <v>0</v>
      </c>
      <c r="DJ15" s="618">
        <v>0</v>
      </c>
      <c r="DK15" s="618">
        <v>0</v>
      </c>
      <c r="DL15" s="618">
        <v>0</v>
      </c>
      <c r="DM15" s="618">
        <v>0</v>
      </c>
      <c r="DN15" s="617">
        <v>0</v>
      </c>
      <c r="DP15" s="366">
        <f t="shared" si="41"/>
        <v>0</v>
      </c>
      <c r="DQ15" s="248">
        <v>0</v>
      </c>
      <c r="DR15" s="367">
        <f t="shared" si="42"/>
        <v>0</v>
      </c>
      <c r="DS15" s="251">
        <v>0</v>
      </c>
      <c r="DT15" s="251">
        <v>0</v>
      </c>
      <c r="DU15" s="251">
        <v>0</v>
      </c>
      <c r="DV15" s="251">
        <v>0</v>
      </c>
      <c r="DW15" s="251">
        <v>0</v>
      </c>
      <c r="DX15" s="251">
        <v>0</v>
      </c>
      <c r="DY15" s="251">
        <v>0</v>
      </c>
      <c r="DZ15" s="251">
        <v>0</v>
      </c>
      <c r="EA15" s="250">
        <v>0</v>
      </c>
      <c r="EC15" s="366">
        <f t="shared" si="43"/>
        <v>0</v>
      </c>
      <c r="ED15" s="600">
        <v>0</v>
      </c>
      <c r="EE15" s="367">
        <f t="shared" si="44"/>
        <v>0</v>
      </c>
      <c r="EF15" s="603">
        <v>0</v>
      </c>
      <c r="EG15" s="603">
        <v>0</v>
      </c>
      <c r="EH15" s="603">
        <v>0</v>
      </c>
      <c r="EI15" s="603">
        <v>0</v>
      </c>
      <c r="EJ15" s="603">
        <v>0</v>
      </c>
      <c r="EK15" s="603">
        <v>0</v>
      </c>
      <c r="EL15" s="603">
        <v>0</v>
      </c>
      <c r="EM15" s="603">
        <v>0</v>
      </c>
      <c r="EN15" s="602">
        <v>0</v>
      </c>
      <c r="EP15" s="366">
        <f t="shared" si="45"/>
        <v>0</v>
      </c>
      <c r="EQ15" s="248">
        <v>0</v>
      </c>
      <c r="ER15" s="367">
        <f t="shared" si="46"/>
        <v>0</v>
      </c>
      <c r="ES15" s="251">
        <v>0</v>
      </c>
      <c r="ET15" s="251">
        <v>0</v>
      </c>
      <c r="EU15" s="251">
        <v>0</v>
      </c>
      <c r="EV15" s="251">
        <v>0</v>
      </c>
      <c r="EW15" s="251">
        <v>0</v>
      </c>
      <c r="EX15" s="251">
        <v>0</v>
      </c>
      <c r="EY15" s="251">
        <v>0</v>
      </c>
      <c r="EZ15" s="251">
        <v>0</v>
      </c>
      <c r="FA15" s="250">
        <v>0</v>
      </c>
      <c r="FC15" s="366">
        <f t="shared" si="47"/>
        <v>0</v>
      </c>
      <c r="FD15" s="208">
        <v>0</v>
      </c>
      <c r="FE15" s="367">
        <f t="shared" si="48"/>
        <v>0</v>
      </c>
      <c r="FF15" s="209">
        <v>0</v>
      </c>
      <c r="FG15" s="209">
        <v>0</v>
      </c>
      <c r="FH15" s="209">
        <v>0</v>
      </c>
      <c r="FI15" s="209">
        <v>0</v>
      </c>
      <c r="FJ15" s="209">
        <v>0</v>
      </c>
      <c r="FK15" s="209">
        <v>0</v>
      </c>
      <c r="FL15" s="209">
        <v>0</v>
      </c>
      <c r="FM15" s="209">
        <v>0</v>
      </c>
      <c r="FN15" s="210">
        <v>0</v>
      </c>
      <c r="FP15" s="366">
        <f t="shared" si="49"/>
        <v>0</v>
      </c>
      <c r="FQ15" s="185"/>
      <c r="FR15" s="367">
        <f t="shared" si="50"/>
        <v>0</v>
      </c>
      <c r="FS15" s="186"/>
      <c r="FT15" s="186"/>
      <c r="FU15" s="186"/>
      <c r="FV15" s="186"/>
      <c r="FW15" s="186"/>
      <c r="FX15" s="186"/>
      <c r="FY15" s="186"/>
      <c r="FZ15" s="186"/>
      <c r="GA15" s="184"/>
      <c r="GC15" s="366">
        <f t="shared" si="51"/>
        <v>0</v>
      </c>
      <c r="GD15" s="223"/>
      <c r="GE15" s="367">
        <f t="shared" si="52"/>
        <v>0</v>
      </c>
      <c r="GF15" s="226"/>
      <c r="GG15" s="226"/>
      <c r="GH15" s="226"/>
      <c r="GI15" s="226"/>
      <c r="GJ15" s="226"/>
      <c r="GK15" s="226"/>
      <c r="GL15" s="226"/>
      <c r="GM15" s="226"/>
      <c r="GN15" s="225"/>
      <c r="GP15" s="366">
        <f t="shared" si="53"/>
        <v>0</v>
      </c>
      <c r="GQ15" s="208"/>
      <c r="GR15" s="367">
        <f t="shared" si="54"/>
        <v>0</v>
      </c>
      <c r="GS15" s="209"/>
      <c r="GT15" s="209"/>
      <c r="GU15" s="209"/>
      <c r="GV15" s="209"/>
      <c r="GW15" s="209"/>
      <c r="GX15" s="209"/>
      <c r="GY15" s="209"/>
      <c r="GZ15" s="209"/>
      <c r="HA15" s="210"/>
      <c r="HC15" s="366">
        <f t="shared" si="55"/>
        <v>0</v>
      </c>
      <c r="HD15" s="185"/>
      <c r="HE15" s="367">
        <f t="shared" si="56"/>
        <v>0</v>
      </c>
      <c r="HF15" s="186"/>
      <c r="HG15" s="186"/>
      <c r="HH15" s="186"/>
      <c r="HI15" s="186"/>
      <c r="HJ15" s="186"/>
      <c r="HK15" s="186"/>
      <c r="HL15" s="186"/>
      <c r="HM15" s="186"/>
      <c r="HN15" s="184"/>
    </row>
    <row r="16" spans="1:222" ht="21" customHeight="1">
      <c r="A16" s="371" t="s">
        <v>103</v>
      </c>
      <c r="B16" s="372" t="s">
        <v>104</v>
      </c>
      <c r="C16" s="366">
        <f t="shared" si="22"/>
        <v>11326496</v>
      </c>
      <c r="D16" s="366">
        <f>D17+D26</f>
        <v>3206024</v>
      </c>
      <c r="E16" s="366">
        <f aca="true" t="shared" si="57" ref="E16:N16">E17+E26</f>
        <v>1761238</v>
      </c>
      <c r="F16" s="366">
        <f t="shared" si="57"/>
        <v>37584</v>
      </c>
      <c r="G16" s="366">
        <f t="shared" si="57"/>
        <v>1723654</v>
      </c>
      <c r="H16" s="366">
        <f t="shared" si="57"/>
        <v>54710</v>
      </c>
      <c r="I16" s="366">
        <f t="shared" si="57"/>
        <v>1350</v>
      </c>
      <c r="J16" s="366">
        <f t="shared" si="57"/>
        <v>6282479</v>
      </c>
      <c r="K16" s="366">
        <f t="shared" si="57"/>
        <v>18695</v>
      </c>
      <c r="L16" s="366">
        <f t="shared" si="57"/>
        <v>0</v>
      </c>
      <c r="M16" s="366">
        <f t="shared" si="57"/>
        <v>0</v>
      </c>
      <c r="N16" s="366">
        <f t="shared" si="57"/>
        <v>2000</v>
      </c>
      <c r="O16" s="117"/>
      <c r="P16" s="366">
        <f t="shared" si="25"/>
        <v>289673</v>
      </c>
      <c r="Q16" s="366">
        <f>Q17+Q26</f>
        <v>287064</v>
      </c>
      <c r="R16" s="366">
        <f aca="true" t="shared" si="58" ref="R16:AA16">R17+R26</f>
        <v>1009</v>
      </c>
      <c r="S16" s="366">
        <f t="shared" si="58"/>
        <v>0</v>
      </c>
      <c r="T16" s="366">
        <f t="shared" si="58"/>
        <v>1009</v>
      </c>
      <c r="U16" s="366">
        <f t="shared" si="58"/>
        <v>1600</v>
      </c>
      <c r="V16" s="366">
        <f t="shared" si="58"/>
        <v>0</v>
      </c>
      <c r="W16" s="366">
        <f t="shared" si="58"/>
        <v>0</v>
      </c>
      <c r="X16" s="366">
        <f t="shared" si="58"/>
        <v>0</v>
      </c>
      <c r="Y16" s="366">
        <f t="shared" si="58"/>
        <v>0</v>
      </c>
      <c r="Z16" s="366">
        <f t="shared" si="58"/>
        <v>0</v>
      </c>
      <c r="AA16" s="366">
        <f t="shared" si="58"/>
        <v>0</v>
      </c>
      <c r="AC16" s="366">
        <f>AD16+AE16+AH16+AI16+AJ16+AK16+AL16+AM16+AN16</f>
        <v>3344753</v>
      </c>
      <c r="AD16" s="366">
        <f>AD17+AD26</f>
        <v>139552</v>
      </c>
      <c r="AE16" s="366">
        <f aca="true" t="shared" si="59" ref="AE16:AN16">AE17+AE26</f>
        <v>910143</v>
      </c>
      <c r="AF16" s="366">
        <f t="shared" si="59"/>
        <v>0</v>
      </c>
      <c r="AG16" s="366">
        <f>AG17+AG26</f>
        <v>910143</v>
      </c>
      <c r="AH16" s="366">
        <f t="shared" si="59"/>
        <v>0</v>
      </c>
      <c r="AI16" s="366">
        <f t="shared" si="59"/>
        <v>0</v>
      </c>
      <c r="AJ16" s="366">
        <f t="shared" si="59"/>
        <v>2295058</v>
      </c>
      <c r="AK16" s="366">
        <f t="shared" si="59"/>
        <v>0</v>
      </c>
      <c r="AL16" s="366">
        <f t="shared" si="59"/>
        <v>0</v>
      </c>
      <c r="AM16" s="366">
        <f t="shared" si="59"/>
        <v>0</v>
      </c>
      <c r="AN16" s="366">
        <f t="shared" si="59"/>
        <v>0</v>
      </c>
      <c r="AP16" s="366">
        <f t="shared" si="29"/>
        <v>940714</v>
      </c>
      <c r="AQ16" s="366">
        <f>AQ17+AQ26</f>
        <v>0</v>
      </c>
      <c r="AR16" s="366">
        <f aca="true" t="shared" si="60" ref="AR16:BA16">AR17+AR26</f>
        <v>0</v>
      </c>
      <c r="AS16" s="366">
        <f t="shared" si="60"/>
        <v>0</v>
      </c>
      <c r="AT16" s="366">
        <f t="shared" si="60"/>
        <v>0</v>
      </c>
      <c r="AU16" s="366">
        <f t="shared" si="60"/>
        <v>0</v>
      </c>
      <c r="AV16" s="366">
        <f t="shared" si="60"/>
        <v>0</v>
      </c>
      <c r="AW16" s="366">
        <f t="shared" si="60"/>
        <v>928116</v>
      </c>
      <c r="AX16" s="366">
        <f t="shared" si="60"/>
        <v>12598</v>
      </c>
      <c r="AY16" s="366">
        <f t="shared" si="60"/>
        <v>0</v>
      </c>
      <c r="AZ16" s="366">
        <f t="shared" si="60"/>
        <v>0</v>
      </c>
      <c r="BA16" s="366">
        <f t="shared" si="60"/>
        <v>0</v>
      </c>
      <c r="BC16" s="366">
        <f t="shared" si="31"/>
        <v>1486965</v>
      </c>
      <c r="BD16" s="366">
        <f>BD17+BD26</f>
        <v>503490</v>
      </c>
      <c r="BE16" s="366">
        <f aca="true" t="shared" si="61" ref="BE16:BN16">BE17+BE26</f>
        <v>14052</v>
      </c>
      <c r="BF16" s="366">
        <f t="shared" si="61"/>
        <v>0</v>
      </c>
      <c r="BG16" s="366">
        <f t="shared" si="61"/>
        <v>14052</v>
      </c>
      <c r="BH16" s="366">
        <f t="shared" si="61"/>
        <v>0</v>
      </c>
      <c r="BI16" s="366">
        <f t="shared" si="61"/>
        <v>0</v>
      </c>
      <c r="BJ16" s="366">
        <f t="shared" si="61"/>
        <v>969423</v>
      </c>
      <c r="BK16" s="366">
        <f t="shared" si="61"/>
        <v>0</v>
      </c>
      <c r="BL16" s="366">
        <f t="shared" si="61"/>
        <v>0</v>
      </c>
      <c r="BM16" s="366">
        <f t="shared" si="61"/>
        <v>0</v>
      </c>
      <c r="BN16" s="366">
        <f t="shared" si="61"/>
        <v>0</v>
      </c>
      <c r="BP16" s="366">
        <f t="shared" si="33"/>
        <v>682994</v>
      </c>
      <c r="BQ16" s="366">
        <f>BQ17+BQ26</f>
        <v>588866</v>
      </c>
      <c r="BR16" s="366">
        <f aca="true" t="shared" si="62" ref="BR16:CA16">BR17+BR26</f>
        <v>23200</v>
      </c>
      <c r="BS16" s="366">
        <f t="shared" si="62"/>
        <v>0</v>
      </c>
      <c r="BT16" s="366">
        <f t="shared" si="62"/>
        <v>23200</v>
      </c>
      <c r="BU16" s="366">
        <f t="shared" si="62"/>
        <v>0</v>
      </c>
      <c r="BV16" s="366">
        <f t="shared" si="62"/>
        <v>0</v>
      </c>
      <c r="BW16" s="366">
        <f t="shared" si="62"/>
        <v>70928</v>
      </c>
      <c r="BX16" s="366">
        <f t="shared" si="62"/>
        <v>0</v>
      </c>
      <c r="BY16" s="366">
        <f t="shared" si="62"/>
        <v>0</v>
      </c>
      <c r="BZ16" s="366">
        <f t="shared" si="62"/>
        <v>0</v>
      </c>
      <c r="CA16" s="366">
        <f t="shared" si="62"/>
        <v>0</v>
      </c>
      <c r="CC16" s="366">
        <f t="shared" si="35"/>
        <v>20731</v>
      </c>
      <c r="CD16" s="366">
        <f>CD17+CD26</f>
        <v>8800</v>
      </c>
      <c r="CE16" s="366">
        <f aca="true" t="shared" si="63" ref="CE16:CN16">CE17+CE26</f>
        <v>0</v>
      </c>
      <c r="CF16" s="366">
        <f t="shared" si="63"/>
        <v>0</v>
      </c>
      <c r="CG16" s="366">
        <f t="shared" si="63"/>
        <v>0</v>
      </c>
      <c r="CH16" s="366">
        <f t="shared" si="63"/>
        <v>300</v>
      </c>
      <c r="CI16" s="366">
        <f t="shared" si="63"/>
        <v>0</v>
      </c>
      <c r="CJ16" s="366">
        <f t="shared" si="63"/>
        <v>11631</v>
      </c>
      <c r="CK16" s="366">
        <f t="shared" si="63"/>
        <v>0</v>
      </c>
      <c r="CL16" s="366">
        <f t="shared" si="63"/>
        <v>0</v>
      </c>
      <c r="CM16" s="366">
        <f t="shared" si="63"/>
        <v>0</v>
      </c>
      <c r="CN16" s="366">
        <f t="shared" si="63"/>
        <v>0</v>
      </c>
      <c r="CP16" s="366">
        <f t="shared" si="37"/>
        <v>14249</v>
      </c>
      <c r="CQ16" s="366">
        <f>CQ17+CQ26</f>
        <v>10339</v>
      </c>
      <c r="CR16" s="366">
        <f aca="true" t="shared" si="64" ref="CR16:DA16">CR17+CR26</f>
        <v>400</v>
      </c>
      <c r="CS16" s="366">
        <f t="shared" si="64"/>
        <v>0</v>
      </c>
      <c r="CT16" s="366">
        <f t="shared" si="64"/>
        <v>400</v>
      </c>
      <c r="CU16" s="366">
        <f t="shared" si="64"/>
        <v>1510</v>
      </c>
      <c r="CV16" s="366">
        <f t="shared" si="64"/>
        <v>0</v>
      </c>
      <c r="CW16" s="366">
        <f t="shared" si="64"/>
        <v>0</v>
      </c>
      <c r="CX16" s="366">
        <f t="shared" si="64"/>
        <v>0</v>
      </c>
      <c r="CY16" s="366">
        <f t="shared" si="64"/>
        <v>0</v>
      </c>
      <c r="CZ16" s="366">
        <f t="shared" si="64"/>
        <v>0</v>
      </c>
      <c r="DA16" s="366">
        <f t="shared" si="64"/>
        <v>2000</v>
      </c>
      <c r="DC16" s="366">
        <f t="shared" si="39"/>
        <v>851397</v>
      </c>
      <c r="DD16" s="366">
        <f>DD17+DD26</f>
        <v>172832</v>
      </c>
      <c r="DE16" s="366">
        <f aca="true" t="shared" si="65" ref="DE16:DN16">DE17+DE26</f>
        <v>33184</v>
      </c>
      <c r="DF16" s="366">
        <f t="shared" si="65"/>
        <v>0</v>
      </c>
      <c r="DG16" s="366">
        <f t="shared" si="65"/>
        <v>33184</v>
      </c>
      <c r="DH16" s="366">
        <f t="shared" si="65"/>
        <v>5600</v>
      </c>
      <c r="DI16" s="366">
        <f t="shared" si="65"/>
        <v>0</v>
      </c>
      <c r="DJ16" s="366">
        <f t="shared" si="65"/>
        <v>639781</v>
      </c>
      <c r="DK16" s="366">
        <f t="shared" si="65"/>
        <v>0</v>
      </c>
      <c r="DL16" s="366">
        <f t="shared" si="65"/>
        <v>0</v>
      </c>
      <c r="DM16" s="366">
        <f t="shared" si="65"/>
        <v>0</v>
      </c>
      <c r="DN16" s="366">
        <f t="shared" si="65"/>
        <v>0</v>
      </c>
      <c r="DP16" s="366">
        <f t="shared" si="41"/>
        <v>1066233</v>
      </c>
      <c r="DQ16" s="366">
        <f>DQ17+DQ26</f>
        <v>422151</v>
      </c>
      <c r="DR16" s="366">
        <f aca="true" t="shared" si="66" ref="DR16:EA16">DR17+DR26</f>
        <v>507878</v>
      </c>
      <c r="DS16" s="366">
        <f t="shared" si="66"/>
        <v>23110</v>
      </c>
      <c r="DT16" s="366">
        <f t="shared" si="66"/>
        <v>484768</v>
      </c>
      <c r="DU16" s="366">
        <f t="shared" si="66"/>
        <v>0</v>
      </c>
      <c r="DV16" s="366">
        <f t="shared" si="66"/>
        <v>0</v>
      </c>
      <c r="DW16" s="366">
        <f t="shared" si="66"/>
        <v>130107</v>
      </c>
      <c r="DX16" s="366">
        <f t="shared" si="66"/>
        <v>6097</v>
      </c>
      <c r="DY16" s="366">
        <f t="shared" si="66"/>
        <v>0</v>
      </c>
      <c r="DZ16" s="366">
        <f t="shared" si="66"/>
        <v>0</v>
      </c>
      <c r="EA16" s="366">
        <f t="shared" si="66"/>
        <v>0</v>
      </c>
      <c r="EC16" s="366">
        <f t="shared" si="43"/>
        <v>889981</v>
      </c>
      <c r="ED16" s="366">
        <f>ED17+ED26</f>
        <v>363638</v>
      </c>
      <c r="EE16" s="366">
        <f aca="true" t="shared" si="67" ref="EE16:EN16">EE17+EE26</f>
        <v>258670</v>
      </c>
      <c r="EF16" s="366">
        <f t="shared" si="67"/>
        <v>14474</v>
      </c>
      <c r="EG16" s="366">
        <f t="shared" si="67"/>
        <v>244196</v>
      </c>
      <c r="EH16" s="366">
        <f t="shared" si="67"/>
        <v>38200</v>
      </c>
      <c r="EI16" s="366">
        <f t="shared" si="67"/>
        <v>300</v>
      </c>
      <c r="EJ16" s="366">
        <f t="shared" si="67"/>
        <v>229173</v>
      </c>
      <c r="EK16" s="366">
        <f t="shared" si="67"/>
        <v>0</v>
      </c>
      <c r="EL16" s="366">
        <f t="shared" si="67"/>
        <v>0</v>
      </c>
      <c r="EM16" s="366">
        <f t="shared" si="67"/>
        <v>0</v>
      </c>
      <c r="EN16" s="366">
        <f t="shared" si="67"/>
        <v>0</v>
      </c>
      <c r="EP16" s="366">
        <f t="shared" si="45"/>
        <v>240295</v>
      </c>
      <c r="EQ16" s="366">
        <f>EQ17+EQ26</f>
        <v>132647</v>
      </c>
      <c r="ER16" s="366">
        <f aca="true" t="shared" si="68" ref="ER16:FA16">ER17+ER26</f>
        <v>12701</v>
      </c>
      <c r="ES16" s="366">
        <f t="shared" si="68"/>
        <v>0</v>
      </c>
      <c r="ET16" s="366">
        <f t="shared" si="68"/>
        <v>12701</v>
      </c>
      <c r="EU16" s="366">
        <f t="shared" si="68"/>
        <v>7500</v>
      </c>
      <c r="EV16" s="366">
        <f t="shared" si="68"/>
        <v>1050</v>
      </c>
      <c r="EW16" s="366">
        <f t="shared" si="68"/>
        <v>86397</v>
      </c>
      <c r="EX16" s="366">
        <f t="shared" si="68"/>
        <v>0</v>
      </c>
      <c r="EY16" s="366">
        <f t="shared" si="68"/>
        <v>0</v>
      </c>
      <c r="EZ16" s="366">
        <f t="shared" si="68"/>
        <v>0</v>
      </c>
      <c r="FA16" s="366">
        <f t="shared" si="68"/>
        <v>0</v>
      </c>
      <c r="FC16" s="366">
        <f t="shared" si="47"/>
        <v>1498511</v>
      </c>
      <c r="FD16" s="366">
        <f>FD17+FD26</f>
        <v>576645</v>
      </c>
      <c r="FE16" s="366">
        <f aca="true" t="shared" si="69" ref="FE16:FN16">FE17+FE26</f>
        <v>1</v>
      </c>
      <c r="FF16" s="366">
        <f t="shared" si="69"/>
        <v>0</v>
      </c>
      <c r="FG16" s="366">
        <f t="shared" si="69"/>
        <v>1</v>
      </c>
      <c r="FH16" s="366">
        <f t="shared" si="69"/>
        <v>0</v>
      </c>
      <c r="FI16" s="366">
        <f t="shared" si="69"/>
        <v>0</v>
      </c>
      <c r="FJ16" s="366">
        <f t="shared" si="69"/>
        <v>921865</v>
      </c>
      <c r="FK16" s="366">
        <f t="shared" si="69"/>
        <v>0</v>
      </c>
      <c r="FL16" s="366">
        <f t="shared" si="69"/>
        <v>0</v>
      </c>
      <c r="FM16" s="366">
        <f t="shared" si="69"/>
        <v>0</v>
      </c>
      <c r="FN16" s="366">
        <f t="shared" si="69"/>
        <v>0</v>
      </c>
      <c r="FP16" s="366">
        <f t="shared" si="49"/>
        <v>0</v>
      </c>
      <c r="FQ16" s="366">
        <f>FQ17+FQ26</f>
        <v>0</v>
      </c>
      <c r="FR16" s="366">
        <f aca="true" t="shared" si="70" ref="FR16:GA16">FR17+FR26</f>
        <v>0</v>
      </c>
      <c r="FS16" s="366">
        <f t="shared" si="70"/>
        <v>0</v>
      </c>
      <c r="FT16" s="366">
        <f t="shared" si="70"/>
        <v>0</v>
      </c>
      <c r="FU16" s="366">
        <f t="shared" si="70"/>
        <v>0</v>
      </c>
      <c r="FV16" s="366">
        <f t="shared" si="70"/>
        <v>0</v>
      </c>
      <c r="FW16" s="366">
        <f t="shared" si="70"/>
        <v>0</v>
      </c>
      <c r="FX16" s="366">
        <f t="shared" si="70"/>
        <v>0</v>
      </c>
      <c r="FY16" s="366">
        <f t="shared" si="70"/>
        <v>0</v>
      </c>
      <c r="FZ16" s="366">
        <f t="shared" si="70"/>
        <v>0</v>
      </c>
      <c r="GA16" s="366">
        <f t="shared" si="70"/>
        <v>0</v>
      </c>
      <c r="GC16" s="366">
        <f t="shared" si="51"/>
        <v>0</v>
      </c>
      <c r="GD16" s="366">
        <f>GD17+GD26</f>
        <v>0</v>
      </c>
      <c r="GE16" s="366">
        <f aca="true" t="shared" si="71" ref="GE16:GN16">GE17+GE26</f>
        <v>0</v>
      </c>
      <c r="GF16" s="366">
        <f t="shared" si="71"/>
        <v>0</v>
      </c>
      <c r="GG16" s="366">
        <f t="shared" si="71"/>
        <v>0</v>
      </c>
      <c r="GH16" s="366">
        <f t="shared" si="71"/>
        <v>0</v>
      </c>
      <c r="GI16" s="366">
        <f t="shared" si="71"/>
        <v>0</v>
      </c>
      <c r="GJ16" s="366">
        <f t="shared" si="71"/>
        <v>0</v>
      </c>
      <c r="GK16" s="366">
        <f t="shared" si="71"/>
        <v>0</v>
      </c>
      <c r="GL16" s="366">
        <f t="shared" si="71"/>
        <v>0</v>
      </c>
      <c r="GM16" s="366">
        <f t="shared" si="71"/>
        <v>0</v>
      </c>
      <c r="GN16" s="366">
        <f t="shared" si="71"/>
        <v>0</v>
      </c>
      <c r="GP16" s="366">
        <f t="shared" si="53"/>
        <v>0</v>
      </c>
      <c r="GQ16" s="366">
        <f>GQ17+GQ26</f>
        <v>0</v>
      </c>
      <c r="GR16" s="366">
        <f aca="true" t="shared" si="72" ref="GR16:HA16">GR17+GR26</f>
        <v>0</v>
      </c>
      <c r="GS16" s="366">
        <f t="shared" si="72"/>
        <v>0</v>
      </c>
      <c r="GT16" s="366">
        <f t="shared" si="72"/>
        <v>0</v>
      </c>
      <c r="GU16" s="366">
        <f t="shared" si="72"/>
        <v>0</v>
      </c>
      <c r="GV16" s="366">
        <f t="shared" si="72"/>
        <v>0</v>
      </c>
      <c r="GW16" s="366">
        <f t="shared" si="72"/>
        <v>0</v>
      </c>
      <c r="GX16" s="366">
        <f t="shared" si="72"/>
        <v>0</v>
      </c>
      <c r="GY16" s="366">
        <f t="shared" si="72"/>
        <v>0</v>
      </c>
      <c r="GZ16" s="366">
        <f t="shared" si="72"/>
        <v>0</v>
      </c>
      <c r="HA16" s="366">
        <f t="shared" si="72"/>
        <v>0</v>
      </c>
      <c r="HC16" s="366">
        <f t="shared" si="55"/>
        <v>0</v>
      </c>
      <c r="HD16" s="366">
        <f>HD17+HD26</f>
        <v>0</v>
      </c>
      <c r="HE16" s="366">
        <f aca="true" t="shared" si="73" ref="HE16:HN16">HE17+HE26</f>
        <v>0</v>
      </c>
      <c r="HF16" s="366">
        <f t="shared" si="73"/>
        <v>0</v>
      </c>
      <c r="HG16" s="366">
        <f t="shared" si="73"/>
        <v>0</v>
      </c>
      <c r="HH16" s="366">
        <f t="shared" si="73"/>
        <v>0</v>
      </c>
      <c r="HI16" s="366">
        <f t="shared" si="73"/>
        <v>0</v>
      </c>
      <c r="HJ16" s="366">
        <f t="shared" si="73"/>
        <v>0</v>
      </c>
      <c r="HK16" s="366">
        <f t="shared" si="73"/>
        <v>0</v>
      </c>
      <c r="HL16" s="366">
        <f t="shared" si="73"/>
        <v>0</v>
      </c>
      <c r="HM16" s="366">
        <f t="shared" si="73"/>
        <v>0</v>
      </c>
      <c r="HN16" s="366">
        <f t="shared" si="73"/>
        <v>0</v>
      </c>
    </row>
    <row r="17" spans="1:222" ht="21" customHeight="1">
      <c r="A17" s="371" t="s">
        <v>36</v>
      </c>
      <c r="B17" s="373" t="s">
        <v>105</v>
      </c>
      <c r="C17" s="366">
        <f t="shared" si="22"/>
        <v>7909054</v>
      </c>
      <c r="D17" s="374">
        <f>D18+D19+D20+D21+D22+D23+D24+D25</f>
        <v>2918787</v>
      </c>
      <c r="E17" s="374">
        <f aca="true" t="shared" si="74" ref="E17:N17">E18+E19+E20+E21+E22+E23+E24+E25</f>
        <v>1205453</v>
      </c>
      <c r="F17" s="374">
        <f t="shared" si="74"/>
        <v>6332</v>
      </c>
      <c r="G17" s="374">
        <f t="shared" si="74"/>
        <v>1199121</v>
      </c>
      <c r="H17" s="374">
        <f t="shared" si="74"/>
        <v>54710</v>
      </c>
      <c r="I17" s="374">
        <f t="shared" si="74"/>
        <v>1350</v>
      </c>
      <c r="J17" s="374">
        <f t="shared" si="74"/>
        <v>3708059</v>
      </c>
      <c r="K17" s="374">
        <f t="shared" si="74"/>
        <v>18695</v>
      </c>
      <c r="L17" s="374">
        <f t="shared" si="74"/>
        <v>0</v>
      </c>
      <c r="M17" s="374">
        <f t="shared" si="74"/>
        <v>0</v>
      </c>
      <c r="N17" s="374">
        <f t="shared" si="74"/>
        <v>2000</v>
      </c>
      <c r="O17" s="117"/>
      <c r="P17" s="366">
        <f t="shared" si="25"/>
        <v>289673</v>
      </c>
      <c r="Q17" s="374">
        <f>Q18+Q19+Q20+Q21+Q22+Q23+Q24+Q25</f>
        <v>287064</v>
      </c>
      <c r="R17" s="374">
        <f aca="true" t="shared" si="75" ref="R17:AA17">R18+R19+R20+R21+R22+R23+R24+R25</f>
        <v>1009</v>
      </c>
      <c r="S17" s="374">
        <f t="shared" si="75"/>
        <v>0</v>
      </c>
      <c r="T17" s="374">
        <f t="shared" si="75"/>
        <v>1009</v>
      </c>
      <c r="U17" s="374">
        <f t="shared" si="75"/>
        <v>1600</v>
      </c>
      <c r="V17" s="374">
        <f t="shared" si="75"/>
        <v>0</v>
      </c>
      <c r="W17" s="374">
        <f t="shared" si="75"/>
        <v>0</v>
      </c>
      <c r="X17" s="374">
        <f t="shared" si="75"/>
        <v>0</v>
      </c>
      <c r="Y17" s="374">
        <f t="shared" si="75"/>
        <v>0</v>
      </c>
      <c r="Z17" s="374">
        <f t="shared" si="75"/>
        <v>0</v>
      </c>
      <c r="AA17" s="374">
        <f t="shared" si="75"/>
        <v>0</v>
      </c>
      <c r="AC17" s="366">
        <f t="shared" si="27"/>
        <v>1211387</v>
      </c>
      <c r="AD17" s="374">
        <f>AD18+AD19+AD20+AD21+AD22+AD23+AD24+AD25</f>
        <v>24609</v>
      </c>
      <c r="AE17" s="374">
        <f aca="true" t="shared" si="76" ref="AE17:AN17">AE18+AE19+AE20+AE21+AE22+AE23+AE24+AE25</f>
        <v>891214</v>
      </c>
      <c r="AF17" s="374">
        <f t="shared" si="76"/>
        <v>0</v>
      </c>
      <c r="AG17" s="374">
        <f t="shared" si="76"/>
        <v>891214</v>
      </c>
      <c r="AH17" s="374">
        <f t="shared" si="76"/>
        <v>0</v>
      </c>
      <c r="AI17" s="374">
        <f t="shared" si="76"/>
        <v>0</v>
      </c>
      <c r="AJ17" s="374">
        <f t="shared" si="76"/>
        <v>295564</v>
      </c>
      <c r="AK17" s="374">
        <f t="shared" si="76"/>
        <v>0</v>
      </c>
      <c r="AL17" s="374">
        <f t="shared" si="76"/>
        <v>0</v>
      </c>
      <c r="AM17" s="374">
        <f t="shared" si="76"/>
        <v>0</v>
      </c>
      <c r="AN17" s="374">
        <f t="shared" si="76"/>
        <v>0</v>
      </c>
      <c r="AP17" s="366">
        <f t="shared" si="29"/>
        <v>396740</v>
      </c>
      <c r="AQ17" s="374">
        <f>AQ18+AQ19+AQ20+AQ21+AQ22+AQ23+AQ24+AQ25</f>
        <v>0</v>
      </c>
      <c r="AR17" s="374">
        <f aca="true" t="shared" si="77" ref="AR17:BA17">AR18+AR19+AR20+AR21+AR22+AR23+AR24+AR25</f>
        <v>0</v>
      </c>
      <c r="AS17" s="374">
        <f t="shared" si="77"/>
        <v>0</v>
      </c>
      <c r="AT17" s="374">
        <f t="shared" si="77"/>
        <v>0</v>
      </c>
      <c r="AU17" s="374">
        <f t="shared" si="77"/>
        <v>0</v>
      </c>
      <c r="AV17" s="374">
        <f t="shared" si="77"/>
        <v>0</v>
      </c>
      <c r="AW17" s="374">
        <f t="shared" si="77"/>
        <v>384142</v>
      </c>
      <c r="AX17" s="374">
        <f t="shared" si="77"/>
        <v>12598</v>
      </c>
      <c r="AY17" s="374">
        <f t="shared" si="77"/>
        <v>0</v>
      </c>
      <c r="AZ17" s="374">
        <f t="shared" si="77"/>
        <v>0</v>
      </c>
      <c r="BA17" s="374">
        <f t="shared" si="77"/>
        <v>0</v>
      </c>
      <c r="BC17" s="366">
        <f t="shared" si="31"/>
        <v>1486965</v>
      </c>
      <c r="BD17" s="374">
        <f>BD18+BD19+BD20+BD21+BD22+BD23+BD24+BD25</f>
        <v>503490</v>
      </c>
      <c r="BE17" s="374">
        <f aca="true" t="shared" si="78" ref="BE17:BN17">BE18+BE19+BE20+BE21+BE22+BE23+BE24+BE25</f>
        <v>14052</v>
      </c>
      <c r="BF17" s="374">
        <f t="shared" si="78"/>
        <v>0</v>
      </c>
      <c r="BG17" s="374">
        <f t="shared" si="78"/>
        <v>14052</v>
      </c>
      <c r="BH17" s="374">
        <f t="shared" si="78"/>
        <v>0</v>
      </c>
      <c r="BI17" s="374">
        <f t="shared" si="78"/>
        <v>0</v>
      </c>
      <c r="BJ17" s="374">
        <f t="shared" si="78"/>
        <v>969423</v>
      </c>
      <c r="BK17" s="374">
        <f t="shared" si="78"/>
        <v>0</v>
      </c>
      <c r="BL17" s="374">
        <f t="shared" si="78"/>
        <v>0</v>
      </c>
      <c r="BM17" s="374">
        <f t="shared" si="78"/>
        <v>0</v>
      </c>
      <c r="BN17" s="374">
        <f t="shared" si="78"/>
        <v>0</v>
      </c>
      <c r="BP17" s="366">
        <f t="shared" si="33"/>
        <v>644070</v>
      </c>
      <c r="BQ17" s="374">
        <f>BQ18+BQ19+BQ20+BQ21+BQ22+BQ23+BQ24+BQ25</f>
        <v>573142</v>
      </c>
      <c r="BR17" s="374">
        <f aca="true" t="shared" si="79" ref="BR17:CA17">BR18+BR19+BR20+BR21+BR22+BR23+BR24+BR25</f>
        <v>0</v>
      </c>
      <c r="BS17" s="374">
        <f t="shared" si="79"/>
        <v>0</v>
      </c>
      <c r="BT17" s="374">
        <f t="shared" si="79"/>
        <v>0</v>
      </c>
      <c r="BU17" s="374">
        <f t="shared" si="79"/>
        <v>0</v>
      </c>
      <c r="BV17" s="374">
        <f t="shared" si="79"/>
        <v>0</v>
      </c>
      <c r="BW17" s="374">
        <f t="shared" si="79"/>
        <v>70928</v>
      </c>
      <c r="BX17" s="374">
        <f t="shared" si="79"/>
        <v>0</v>
      </c>
      <c r="BY17" s="374">
        <f t="shared" si="79"/>
        <v>0</v>
      </c>
      <c r="BZ17" s="374">
        <f t="shared" si="79"/>
        <v>0</v>
      </c>
      <c r="CA17" s="374">
        <f t="shared" si="79"/>
        <v>0</v>
      </c>
      <c r="CC17" s="366">
        <f t="shared" si="35"/>
        <v>20731</v>
      </c>
      <c r="CD17" s="374">
        <f>CD18+CD19+CD20+CD21+CD22+CD23+CD24+CD25</f>
        <v>8800</v>
      </c>
      <c r="CE17" s="374">
        <f aca="true" t="shared" si="80" ref="CE17:CN17">CE18+CE19+CE20+CE21+CE22+CE23+CE24+CE25</f>
        <v>0</v>
      </c>
      <c r="CF17" s="374">
        <f t="shared" si="80"/>
        <v>0</v>
      </c>
      <c r="CG17" s="374">
        <f t="shared" si="80"/>
        <v>0</v>
      </c>
      <c r="CH17" s="374">
        <f t="shared" si="80"/>
        <v>300</v>
      </c>
      <c r="CI17" s="374">
        <f t="shared" si="80"/>
        <v>0</v>
      </c>
      <c r="CJ17" s="374">
        <f t="shared" si="80"/>
        <v>11631</v>
      </c>
      <c r="CK17" s="374">
        <f t="shared" si="80"/>
        <v>0</v>
      </c>
      <c r="CL17" s="374">
        <f t="shared" si="80"/>
        <v>0</v>
      </c>
      <c r="CM17" s="374">
        <f t="shared" si="80"/>
        <v>0</v>
      </c>
      <c r="CN17" s="374">
        <f t="shared" si="80"/>
        <v>0</v>
      </c>
      <c r="CP17" s="366">
        <f t="shared" si="37"/>
        <v>14249</v>
      </c>
      <c r="CQ17" s="374">
        <f>CQ18+CQ19+CQ20+CQ21+CQ22+CQ23+CQ24+CQ25</f>
        <v>10339</v>
      </c>
      <c r="CR17" s="374">
        <f aca="true" t="shared" si="81" ref="CR17:DA17">CR18+CR19+CR20+CR21+CR22+CR23+CR24+CR25</f>
        <v>400</v>
      </c>
      <c r="CS17" s="374">
        <f t="shared" si="81"/>
        <v>0</v>
      </c>
      <c r="CT17" s="374">
        <f t="shared" si="81"/>
        <v>400</v>
      </c>
      <c r="CU17" s="374">
        <f t="shared" si="81"/>
        <v>1510</v>
      </c>
      <c r="CV17" s="374">
        <f t="shared" si="81"/>
        <v>0</v>
      </c>
      <c r="CW17" s="374">
        <f t="shared" si="81"/>
        <v>0</v>
      </c>
      <c r="CX17" s="374">
        <f t="shared" si="81"/>
        <v>0</v>
      </c>
      <c r="CY17" s="374">
        <f t="shared" si="81"/>
        <v>0</v>
      </c>
      <c r="CZ17" s="374">
        <f t="shared" si="81"/>
        <v>0</v>
      </c>
      <c r="DA17" s="374">
        <f t="shared" si="81"/>
        <v>2000</v>
      </c>
      <c r="DC17" s="366">
        <f t="shared" si="39"/>
        <v>851397</v>
      </c>
      <c r="DD17" s="374">
        <f>DD18+DD19+DD20+DD21+DD22+DD23+DD24+DD25</f>
        <v>172832</v>
      </c>
      <c r="DE17" s="374">
        <f aca="true" t="shared" si="82" ref="DE17:DN17">DE18+DE19+DE20+DE21+DE22+DE23+DE24+DE25</f>
        <v>33184</v>
      </c>
      <c r="DF17" s="374">
        <f t="shared" si="82"/>
        <v>0</v>
      </c>
      <c r="DG17" s="374">
        <f t="shared" si="82"/>
        <v>33184</v>
      </c>
      <c r="DH17" s="374">
        <f t="shared" si="82"/>
        <v>5600</v>
      </c>
      <c r="DI17" s="374">
        <f t="shared" si="82"/>
        <v>0</v>
      </c>
      <c r="DJ17" s="374">
        <f t="shared" si="82"/>
        <v>639781</v>
      </c>
      <c r="DK17" s="374">
        <f t="shared" si="82"/>
        <v>0</v>
      </c>
      <c r="DL17" s="374">
        <f t="shared" si="82"/>
        <v>0</v>
      </c>
      <c r="DM17" s="374">
        <f t="shared" si="82"/>
        <v>0</v>
      </c>
      <c r="DN17" s="374">
        <f t="shared" si="82"/>
        <v>0</v>
      </c>
      <c r="DP17" s="366">
        <f t="shared" si="41"/>
        <v>635437</v>
      </c>
      <c r="DQ17" s="374">
        <f>DQ18+DQ19+DQ20+DQ21+DQ22+DQ23+DQ24+DQ25</f>
        <v>336664</v>
      </c>
      <c r="DR17" s="374">
        <f aca="true" t="shared" si="83" ref="DR17:EA17">DR18+DR19+DR20+DR21+DR22+DR23+DR24+DR25</f>
        <v>169620</v>
      </c>
      <c r="DS17" s="374">
        <f t="shared" si="83"/>
        <v>0</v>
      </c>
      <c r="DT17" s="374">
        <f t="shared" si="83"/>
        <v>169620</v>
      </c>
      <c r="DU17" s="374">
        <f t="shared" si="83"/>
        <v>0</v>
      </c>
      <c r="DV17" s="374">
        <f t="shared" si="83"/>
        <v>0</v>
      </c>
      <c r="DW17" s="374">
        <f t="shared" si="83"/>
        <v>123056</v>
      </c>
      <c r="DX17" s="374">
        <f t="shared" si="83"/>
        <v>6097</v>
      </c>
      <c r="DY17" s="374">
        <f t="shared" si="83"/>
        <v>0</v>
      </c>
      <c r="DZ17" s="374">
        <f t="shared" si="83"/>
        <v>0</v>
      </c>
      <c r="EA17" s="374">
        <f t="shared" si="83"/>
        <v>0</v>
      </c>
      <c r="EC17" s="366">
        <f t="shared" si="43"/>
        <v>619599</v>
      </c>
      <c r="ED17" s="374">
        <f>ED18+ED19+ED20+ED21+ED22+ED23+ED24+ED25</f>
        <v>292555</v>
      </c>
      <c r="EE17" s="374">
        <f aca="true" t="shared" si="84" ref="EE17:EN17">EE18+EE19+EE20+EE21+EE22+EE23+EE24+EE25</f>
        <v>83272</v>
      </c>
      <c r="EF17" s="374">
        <f t="shared" si="84"/>
        <v>6332</v>
      </c>
      <c r="EG17" s="374">
        <f t="shared" si="84"/>
        <v>76940</v>
      </c>
      <c r="EH17" s="374">
        <f t="shared" si="84"/>
        <v>38200</v>
      </c>
      <c r="EI17" s="374">
        <f t="shared" si="84"/>
        <v>300</v>
      </c>
      <c r="EJ17" s="374">
        <f t="shared" si="84"/>
        <v>205272</v>
      </c>
      <c r="EK17" s="374">
        <f t="shared" si="84"/>
        <v>0</v>
      </c>
      <c r="EL17" s="374">
        <f t="shared" si="84"/>
        <v>0</v>
      </c>
      <c r="EM17" s="374">
        <f t="shared" si="84"/>
        <v>0</v>
      </c>
      <c r="EN17" s="374">
        <f t="shared" si="84"/>
        <v>0</v>
      </c>
      <c r="EP17" s="366">
        <f t="shared" si="45"/>
        <v>240295</v>
      </c>
      <c r="EQ17" s="374">
        <f>EQ18+EQ19+EQ20+EQ21+EQ22+EQ23+EQ24+EQ25</f>
        <v>132647</v>
      </c>
      <c r="ER17" s="374">
        <f aca="true" t="shared" si="85" ref="ER17:FA17">ER18+ER19+ER20+ER21+ER22+ER23+ER24+ER25</f>
        <v>12701</v>
      </c>
      <c r="ES17" s="374">
        <f t="shared" si="85"/>
        <v>0</v>
      </c>
      <c r="ET17" s="374">
        <f t="shared" si="85"/>
        <v>12701</v>
      </c>
      <c r="EU17" s="374">
        <f t="shared" si="85"/>
        <v>7500</v>
      </c>
      <c r="EV17" s="374">
        <f t="shared" si="85"/>
        <v>1050</v>
      </c>
      <c r="EW17" s="374">
        <f t="shared" si="85"/>
        <v>86397</v>
      </c>
      <c r="EX17" s="374">
        <f t="shared" si="85"/>
        <v>0</v>
      </c>
      <c r="EY17" s="374">
        <f t="shared" si="85"/>
        <v>0</v>
      </c>
      <c r="EZ17" s="374">
        <f t="shared" si="85"/>
        <v>0</v>
      </c>
      <c r="FA17" s="374">
        <f t="shared" si="85"/>
        <v>0</v>
      </c>
      <c r="FC17" s="366">
        <f t="shared" si="47"/>
        <v>1498511</v>
      </c>
      <c r="FD17" s="374">
        <f>FD18+FD19+FD20+FD21+FD22+FD23+FD24+FD25</f>
        <v>576645</v>
      </c>
      <c r="FE17" s="374">
        <f aca="true" t="shared" si="86" ref="FE17:FN17">FE18+FE19+FE20+FE21+FE22+FE23+FE24+FE25</f>
        <v>1</v>
      </c>
      <c r="FF17" s="374">
        <f t="shared" si="86"/>
        <v>0</v>
      </c>
      <c r="FG17" s="374">
        <f t="shared" si="86"/>
        <v>1</v>
      </c>
      <c r="FH17" s="374">
        <f t="shared" si="86"/>
        <v>0</v>
      </c>
      <c r="FI17" s="374">
        <f t="shared" si="86"/>
        <v>0</v>
      </c>
      <c r="FJ17" s="374">
        <f t="shared" si="86"/>
        <v>921865</v>
      </c>
      <c r="FK17" s="374">
        <f t="shared" si="86"/>
        <v>0</v>
      </c>
      <c r="FL17" s="374">
        <f t="shared" si="86"/>
        <v>0</v>
      </c>
      <c r="FM17" s="374">
        <f t="shared" si="86"/>
        <v>0</v>
      </c>
      <c r="FN17" s="374">
        <f t="shared" si="86"/>
        <v>0</v>
      </c>
      <c r="FP17" s="366">
        <f t="shared" si="49"/>
        <v>0</v>
      </c>
      <c r="FQ17" s="374">
        <f>FQ18+FQ19+FQ20+FQ21+FQ22+FQ23+FQ24+FQ25</f>
        <v>0</v>
      </c>
      <c r="FR17" s="374">
        <f aca="true" t="shared" si="87" ref="FR17:GA17">FR18+FR19+FR20+FR21+FR22+FR23+FR24+FR25</f>
        <v>0</v>
      </c>
      <c r="FS17" s="374">
        <f t="shared" si="87"/>
        <v>0</v>
      </c>
      <c r="FT17" s="374">
        <f t="shared" si="87"/>
        <v>0</v>
      </c>
      <c r="FU17" s="374">
        <f t="shared" si="87"/>
        <v>0</v>
      </c>
      <c r="FV17" s="374">
        <f t="shared" si="87"/>
        <v>0</v>
      </c>
      <c r="FW17" s="374">
        <f t="shared" si="87"/>
        <v>0</v>
      </c>
      <c r="FX17" s="374">
        <f t="shared" si="87"/>
        <v>0</v>
      </c>
      <c r="FY17" s="374">
        <f t="shared" si="87"/>
        <v>0</v>
      </c>
      <c r="FZ17" s="374">
        <f t="shared" si="87"/>
        <v>0</v>
      </c>
      <c r="GA17" s="374">
        <f t="shared" si="87"/>
        <v>0</v>
      </c>
      <c r="GC17" s="366">
        <f t="shared" si="51"/>
        <v>0</v>
      </c>
      <c r="GD17" s="374">
        <f>GD18+GD19+GD20+GD21+GD22+GD23+GD24+GD25</f>
        <v>0</v>
      </c>
      <c r="GE17" s="374">
        <f aca="true" t="shared" si="88" ref="GE17:GN17">GE18+GE19+GE20+GE21+GE22+GE23+GE24+GE25</f>
        <v>0</v>
      </c>
      <c r="GF17" s="374">
        <f t="shared" si="88"/>
        <v>0</v>
      </c>
      <c r="GG17" s="374">
        <f t="shared" si="88"/>
        <v>0</v>
      </c>
      <c r="GH17" s="374">
        <f t="shared" si="88"/>
        <v>0</v>
      </c>
      <c r="GI17" s="374">
        <f t="shared" si="88"/>
        <v>0</v>
      </c>
      <c r="GJ17" s="374">
        <f t="shared" si="88"/>
        <v>0</v>
      </c>
      <c r="GK17" s="374">
        <f t="shared" si="88"/>
        <v>0</v>
      </c>
      <c r="GL17" s="374">
        <f t="shared" si="88"/>
        <v>0</v>
      </c>
      <c r="GM17" s="374">
        <f t="shared" si="88"/>
        <v>0</v>
      </c>
      <c r="GN17" s="374">
        <f t="shared" si="88"/>
        <v>0</v>
      </c>
      <c r="GP17" s="366">
        <f t="shared" si="53"/>
        <v>0</v>
      </c>
      <c r="GQ17" s="374">
        <f>GQ18+GQ19+GQ20+GQ21+GQ22+GQ23+GQ24+GQ25</f>
        <v>0</v>
      </c>
      <c r="GR17" s="374">
        <f aca="true" t="shared" si="89" ref="GR17:HA17">GR18+GR19+GR20+GR21+GR22+GR23+GR24+GR25</f>
        <v>0</v>
      </c>
      <c r="GS17" s="374">
        <f t="shared" si="89"/>
        <v>0</v>
      </c>
      <c r="GT17" s="374">
        <f t="shared" si="89"/>
        <v>0</v>
      </c>
      <c r="GU17" s="374">
        <f t="shared" si="89"/>
        <v>0</v>
      </c>
      <c r="GV17" s="374">
        <f t="shared" si="89"/>
        <v>0</v>
      </c>
      <c r="GW17" s="374">
        <f t="shared" si="89"/>
        <v>0</v>
      </c>
      <c r="GX17" s="374">
        <f t="shared" si="89"/>
        <v>0</v>
      </c>
      <c r="GY17" s="374">
        <f t="shared" si="89"/>
        <v>0</v>
      </c>
      <c r="GZ17" s="374">
        <f t="shared" si="89"/>
        <v>0</v>
      </c>
      <c r="HA17" s="374">
        <f t="shared" si="89"/>
        <v>0</v>
      </c>
      <c r="HC17" s="366">
        <f t="shared" si="55"/>
        <v>0</v>
      </c>
      <c r="HD17" s="374">
        <f>HD18+HD19+HD20+HD21+HD22+HD23+HD24+HD25</f>
        <v>0</v>
      </c>
      <c r="HE17" s="374">
        <f aca="true" t="shared" si="90" ref="HE17:HN17">HE18+HE19+HE20+HE21+HE22+HE23+HE24+HE25</f>
        <v>0</v>
      </c>
      <c r="HF17" s="374">
        <f t="shared" si="90"/>
        <v>0</v>
      </c>
      <c r="HG17" s="374">
        <f t="shared" si="90"/>
        <v>0</v>
      </c>
      <c r="HH17" s="374">
        <f t="shared" si="90"/>
        <v>0</v>
      </c>
      <c r="HI17" s="374">
        <f t="shared" si="90"/>
        <v>0</v>
      </c>
      <c r="HJ17" s="374">
        <f t="shared" si="90"/>
        <v>0</v>
      </c>
      <c r="HK17" s="374">
        <f t="shared" si="90"/>
        <v>0</v>
      </c>
      <c r="HL17" s="374">
        <f t="shared" si="90"/>
        <v>0</v>
      </c>
      <c r="HM17" s="374">
        <f t="shared" si="90"/>
        <v>0</v>
      </c>
      <c r="HN17" s="374">
        <f t="shared" si="90"/>
        <v>0</v>
      </c>
    </row>
    <row r="18" spans="1:222" ht="21" customHeight="1">
      <c r="A18" s="369" t="s">
        <v>38</v>
      </c>
      <c r="B18" s="370" t="s">
        <v>106</v>
      </c>
      <c r="C18" s="366">
        <f t="shared" si="22"/>
        <v>1495955</v>
      </c>
      <c r="D18" s="564">
        <f>Q18+AD18+AQ18+BD18+BQ18+CD18+CQ18+DD18+DQ18+ED18+EQ18+FD18+FQ18+GD18+GQ18+HD18</f>
        <v>1155998</v>
      </c>
      <c r="E18" s="367">
        <f t="shared" si="23"/>
        <v>110445</v>
      </c>
      <c r="F18" s="565">
        <f>S18+AF18+AS18+BF18+BS18+CF18+CS18+DF18+DS18+EF18+ES18+FF18+FS18+GF18+GS18+HF18</f>
        <v>0</v>
      </c>
      <c r="G18" s="565">
        <f aca="true" t="shared" si="91" ref="G18:N26">T18+AG18+AT18+BG18+BT18+CG18+CT18+DG18+DT18+EG18+ET18+FG18+FT18+GG18+GT18+HG18</f>
        <v>110445</v>
      </c>
      <c r="H18" s="565">
        <f t="shared" si="91"/>
        <v>51210</v>
      </c>
      <c r="I18" s="565">
        <f t="shared" si="91"/>
        <v>1350</v>
      </c>
      <c r="J18" s="565">
        <f t="shared" si="91"/>
        <v>168855</v>
      </c>
      <c r="K18" s="565">
        <f t="shared" si="91"/>
        <v>6097</v>
      </c>
      <c r="L18" s="565">
        <f t="shared" si="91"/>
        <v>0</v>
      </c>
      <c r="M18" s="565">
        <f t="shared" si="91"/>
        <v>0</v>
      </c>
      <c r="N18" s="565">
        <f t="shared" si="91"/>
        <v>2000</v>
      </c>
      <c r="O18" s="117"/>
      <c r="P18" s="366">
        <f t="shared" si="25"/>
        <v>289673</v>
      </c>
      <c r="Q18" s="614">
        <v>287064</v>
      </c>
      <c r="R18" s="367">
        <f t="shared" si="26"/>
        <v>1009</v>
      </c>
      <c r="S18" s="615">
        <v>0</v>
      </c>
      <c r="T18" s="615">
        <v>1009</v>
      </c>
      <c r="U18" s="615">
        <v>1600</v>
      </c>
      <c r="V18" s="615">
        <v>0</v>
      </c>
      <c r="W18" s="615">
        <v>0</v>
      </c>
      <c r="X18" s="615">
        <v>0</v>
      </c>
      <c r="Y18" s="615">
        <v>0</v>
      </c>
      <c r="Z18" s="615">
        <v>0</v>
      </c>
      <c r="AA18" s="612">
        <v>0</v>
      </c>
      <c r="AC18" s="366">
        <f t="shared" si="27"/>
        <v>20751</v>
      </c>
      <c r="AD18" s="392">
        <v>20751</v>
      </c>
      <c r="AE18" s="367">
        <f t="shared" si="28"/>
        <v>0</v>
      </c>
      <c r="AF18" s="393">
        <v>0</v>
      </c>
      <c r="AG18" s="393">
        <v>0</v>
      </c>
      <c r="AH18" s="393">
        <v>0</v>
      </c>
      <c r="AI18" s="393">
        <v>0</v>
      </c>
      <c r="AJ18" s="393">
        <v>0</v>
      </c>
      <c r="AK18" s="393">
        <v>0</v>
      </c>
      <c r="AL18" s="393">
        <v>0</v>
      </c>
      <c r="AM18" s="393">
        <v>0</v>
      </c>
      <c r="AN18" s="390">
        <v>0</v>
      </c>
      <c r="AP18" s="366">
        <f t="shared" si="29"/>
        <v>0</v>
      </c>
      <c r="AQ18" s="619">
        <v>0</v>
      </c>
      <c r="AR18" s="367">
        <f t="shared" si="30"/>
        <v>0</v>
      </c>
      <c r="AS18" s="620">
        <v>0</v>
      </c>
      <c r="AT18" s="620">
        <v>0</v>
      </c>
      <c r="AU18" s="620">
        <v>0</v>
      </c>
      <c r="AV18" s="620">
        <v>0</v>
      </c>
      <c r="AW18" s="620">
        <v>0</v>
      </c>
      <c r="AX18" s="620">
        <v>0</v>
      </c>
      <c r="AY18" s="620">
        <v>0</v>
      </c>
      <c r="AZ18" s="620">
        <v>0</v>
      </c>
      <c r="BA18" s="617">
        <v>0</v>
      </c>
      <c r="BC18" s="366">
        <f t="shared" si="31"/>
        <v>1500</v>
      </c>
      <c r="BD18" s="614">
        <v>1500</v>
      </c>
      <c r="BE18" s="367">
        <f t="shared" si="32"/>
        <v>0</v>
      </c>
      <c r="BF18" s="615">
        <v>0</v>
      </c>
      <c r="BG18" s="615">
        <v>0</v>
      </c>
      <c r="BH18" s="615">
        <v>0</v>
      </c>
      <c r="BI18" s="615">
        <v>0</v>
      </c>
      <c r="BJ18" s="615">
        <v>0</v>
      </c>
      <c r="BK18" s="615">
        <v>0</v>
      </c>
      <c r="BL18" s="615">
        <v>0</v>
      </c>
      <c r="BM18" s="615">
        <v>0</v>
      </c>
      <c r="BN18" s="612">
        <v>0</v>
      </c>
      <c r="BP18" s="366">
        <f t="shared" si="33"/>
        <v>159275</v>
      </c>
      <c r="BQ18" s="604">
        <v>159275</v>
      </c>
      <c r="BR18" s="367">
        <f t="shared" si="34"/>
        <v>0</v>
      </c>
      <c r="BS18" s="605">
        <v>0</v>
      </c>
      <c r="BT18" s="605">
        <v>0</v>
      </c>
      <c r="BU18" s="605">
        <v>0</v>
      </c>
      <c r="BV18" s="605">
        <v>0</v>
      </c>
      <c r="BW18" s="605">
        <v>0</v>
      </c>
      <c r="BX18" s="605">
        <v>0</v>
      </c>
      <c r="BY18" s="605">
        <v>0</v>
      </c>
      <c r="BZ18" s="605">
        <v>0</v>
      </c>
      <c r="CA18" s="602">
        <v>0</v>
      </c>
      <c r="CC18" s="366">
        <f t="shared" si="35"/>
        <v>20731</v>
      </c>
      <c r="CD18" s="614">
        <v>8800</v>
      </c>
      <c r="CE18" s="367">
        <f t="shared" si="36"/>
        <v>0</v>
      </c>
      <c r="CF18" s="615">
        <v>0</v>
      </c>
      <c r="CG18" s="615">
        <v>0</v>
      </c>
      <c r="CH18" s="615">
        <v>300</v>
      </c>
      <c r="CI18" s="615">
        <v>0</v>
      </c>
      <c r="CJ18" s="615">
        <v>11631</v>
      </c>
      <c r="CK18" s="615">
        <v>0</v>
      </c>
      <c r="CL18" s="615">
        <v>0</v>
      </c>
      <c r="CM18" s="615">
        <v>0</v>
      </c>
      <c r="CN18" s="612">
        <v>0</v>
      </c>
      <c r="CP18" s="366">
        <f t="shared" si="37"/>
        <v>14249</v>
      </c>
      <c r="CQ18" s="191">
        <v>10339</v>
      </c>
      <c r="CR18" s="367">
        <f t="shared" si="38"/>
        <v>400</v>
      </c>
      <c r="CS18" s="192">
        <v>0</v>
      </c>
      <c r="CT18" s="192">
        <v>400</v>
      </c>
      <c r="CU18" s="192">
        <v>1510</v>
      </c>
      <c r="CV18" s="192">
        <v>0</v>
      </c>
      <c r="CW18" s="192">
        <v>0</v>
      </c>
      <c r="CX18" s="192">
        <v>0</v>
      </c>
      <c r="CY18" s="192">
        <v>0</v>
      </c>
      <c r="CZ18" s="192">
        <v>0</v>
      </c>
      <c r="DA18" s="184">
        <v>2000</v>
      </c>
      <c r="DC18" s="366">
        <f t="shared" si="39"/>
        <v>128888</v>
      </c>
      <c r="DD18" s="619">
        <v>37527</v>
      </c>
      <c r="DE18" s="367">
        <f t="shared" si="40"/>
        <v>33184</v>
      </c>
      <c r="DF18" s="620">
        <v>0</v>
      </c>
      <c r="DG18" s="620">
        <v>33184</v>
      </c>
      <c r="DH18" s="620">
        <v>5600</v>
      </c>
      <c r="DI18" s="620">
        <v>0</v>
      </c>
      <c r="DJ18" s="620">
        <v>52577</v>
      </c>
      <c r="DK18" s="620">
        <v>0</v>
      </c>
      <c r="DL18" s="620">
        <v>0</v>
      </c>
      <c r="DM18" s="620">
        <v>0</v>
      </c>
      <c r="DN18" s="617">
        <v>0</v>
      </c>
      <c r="DP18" s="366">
        <f t="shared" si="41"/>
        <v>333885</v>
      </c>
      <c r="DQ18" s="252">
        <v>313538</v>
      </c>
      <c r="DR18" s="367">
        <f t="shared" si="42"/>
        <v>0</v>
      </c>
      <c r="DS18" s="253">
        <v>0</v>
      </c>
      <c r="DT18" s="253">
        <v>0</v>
      </c>
      <c r="DU18" s="253">
        <v>0</v>
      </c>
      <c r="DV18" s="253">
        <v>0</v>
      </c>
      <c r="DW18" s="253">
        <v>14250</v>
      </c>
      <c r="DX18" s="253">
        <v>6097</v>
      </c>
      <c r="DY18" s="253">
        <v>0</v>
      </c>
      <c r="DZ18" s="253">
        <v>0</v>
      </c>
      <c r="EA18" s="250">
        <v>0</v>
      </c>
      <c r="EC18" s="366">
        <f t="shared" si="43"/>
        <v>290942</v>
      </c>
      <c r="ED18" s="604">
        <v>188791</v>
      </c>
      <c r="EE18" s="367">
        <f t="shared" si="44"/>
        <v>63151</v>
      </c>
      <c r="EF18" s="605">
        <v>0</v>
      </c>
      <c r="EG18" s="605">
        <v>63151</v>
      </c>
      <c r="EH18" s="605">
        <v>34700</v>
      </c>
      <c r="EI18" s="605">
        <v>300</v>
      </c>
      <c r="EJ18" s="605">
        <v>4000</v>
      </c>
      <c r="EK18" s="605">
        <v>0</v>
      </c>
      <c r="EL18" s="605">
        <v>0</v>
      </c>
      <c r="EM18" s="605">
        <v>0</v>
      </c>
      <c r="EN18" s="602">
        <v>0</v>
      </c>
      <c r="EP18" s="366">
        <f t="shared" si="45"/>
        <v>236057</v>
      </c>
      <c r="EQ18" s="252">
        <v>128409</v>
      </c>
      <c r="ER18" s="367">
        <f t="shared" si="46"/>
        <v>12701</v>
      </c>
      <c r="ES18" s="253">
        <v>0</v>
      </c>
      <c r="ET18" s="253">
        <v>12701</v>
      </c>
      <c r="EU18" s="253">
        <v>7500</v>
      </c>
      <c r="EV18" s="253">
        <v>1050</v>
      </c>
      <c r="EW18" s="253">
        <v>86397</v>
      </c>
      <c r="EX18" s="253">
        <v>0</v>
      </c>
      <c r="EY18" s="253">
        <v>0</v>
      </c>
      <c r="EZ18" s="253">
        <v>0</v>
      </c>
      <c r="FA18" s="250">
        <v>0</v>
      </c>
      <c r="FC18" s="366">
        <f t="shared" si="47"/>
        <v>4</v>
      </c>
      <c r="FD18" s="215">
        <v>4</v>
      </c>
      <c r="FE18" s="367">
        <f t="shared" si="48"/>
        <v>0</v>
      </c>
      <c r="FF18" s="214">
        <v>0</v>
      </c>
      <c r="FG18" s="214">
        <v>0</v>
      </c>
      <c r="FH18" s="214">
        <v>0</v>
      </c>
      <c r="FI18" s="214">
        <v>0</v>
      </c>
      <c r="FJ18" s="214">
        <v>0</v>
      </c>
      <c r="FK18" s="214">
        <v>0</v>
      </c>
      <c r="FL18" s="214">
        <v>0</v>
      </c>
      <c r="FM18" s="214">
        <v>0</v>
      </c>
      <c r="FN18" s="210">
        <v>0</v>
      </c>
      <c r="FP18" s="366">
        <f t="shared" si="49"/>
        <v>0</v>
      </c>
      <c r="FQ18" s="191"/>
      <c r="FR18" s="367">
        <f t="shared" si="50"/>
        <v>0</v>
      </c>
      <c r="FS18" s="192"/>
      <c r="FT18" s="192"/>
      <c r="FU18" s="192"/>
      <c r="FV18" s="192"/>
      <c r="FW18" s="192"/>
      <c r="FX18" s="192"/>
      <c r="FY18" s="192"/>
      <c r="FZ18" s="192"/>
      <c r="GA18" s="184"/>
      <c r="GC18" s="366">
        <f t="shared" si="51"/>
        <v>0</v>
      </c>
      <c r="GD18" s="227"/>
      <c r="GE18" s="367">
        <f t="shared" si="52"/>
        <v>0</v>
      </c>
      <c r="GF18" s="228"/>
      <c r="GG18" s="228"/>
      <c r="GH18" s="228"/>
      <c r="GI18" s="228"/>
      <c r="GJ18" s="228"/>
      <c r="GK18" s="228"/>
      <c r="GL18" s="228"/>
      <c r="GM18" s="228"/>
      <c r="GN18" s="225"/>
      <c r="GP18" s="366">
        <f t="shared" si="53"/>
        <v>0</v>
      </c>
      <c r="GQ18" s="215"/>
      <c r="GR18" s="367">
        <f t="shared" si="54"/>
        <v>0</v>
      </c>
      <c r="GS18" s="214"/>
      <c r="GT18" s="214"/>
      <c r="GU18" s="214"/>
      <c r="GV18" s="214"/>
      <c r="GW18" s="214"/>
      <c r="GX18" s="214"/>
      <c r="GY18" s="214"/>
      <c r="GZ18" s="214"/>
      <c r="HA18" s="210"/>
      <c r="HC18" s="366">
        <f t="shared" si="55"/>
        <v>0</v>
      </c>
      <c r="HD18" s="191"/>
      <c r="HE18" s="367">
        <f t="shared" si="56"/>
        <v>0</v>
      </c>
      <c r="HF18" s="192"/>
      <c r="HG18" s="192"/>
      <c r="HH18" s="192"/>
      <c r="HI18" s="192"/>
      <c r="HJ18" s="192"/>
      <c r="HK18" s="192"/>
      <c r="HL18" s="192"/>
      <c r="HM18" s="192"/>
      <c r="HN18" s="184"/>
    </row>
    <row r="19" spans="1:222" ht="21" customHeight="1">
      <c r="A19" s="369" t="s">
        <v>39</v>
      </c>
      <c r="B19" s="370" t="s">
        <v>107</v>
      </c>
      <c r="C19" s="366">
        <f t="shared" si="22"/>
        <v>277766</v>
      </c>
      <c r="D19" s="564">
        <f aca="true" t="shared" si="92" ref="D19:D26">Q19+AD19+AQ19+BD19+BQ19+CD19+CQ19+DD19+DQ19+ED19+EQ19+FD19+FQ19+GD19+GQ19+HD19</f>
        <v>4238</v>
      </c>
      <c r="E19" s="367">
        <f t="shared" si="23"/>
        <v>0</v>
      </c>
      <c r="F19" s="565">
        <f aca="true" t="shared" si="93" ref="F19:F26">S19+AF19+AS19+BF19+BS19+CF19+CS19+DF19+DS19+EF19+ES19+FF19+FS19+GF19+GS19+HF19</f>
        <v>0</v>
      </c>
      <c r="G19" s="565">
        <f t="shared" si="91"/>
        <v>0</v>
      </c>
      <c r="H19" s="565">
        <f t="shared" si="91"/>
        <v>0</v>
      </c>
      <c r="I19" s="565">
        <f t="shared" si="91"/>
        <v>0</v>
      </c>
      <c r="J19" s="565">
        <f t="shared" si="91"/>
        <v>273528</v>
      </c>
      <c r="K19" s="565">
        <f t="shared" si="91"/>
        <v>0</v>
      </c>
      <c r="L19" s="565">
        <f t="shared" si="91"/>
        <v>0</v>
      </c>
      <c r="M19" s="565">
        <f t="shared" si="91"/>
        <v>0</v>
      </c>
      <c r="N19" s="565">
        <f t="shared" si="91"/>
        <v>0</v>
      </c>
      <c r="O19" s="117"/>
      <c r="P19" s="366">
        <f t="shared" si="25"/>
        <v>0</v>
      </c>
      <c r="Q19" s="614">
        <v>0</v>
      </c>
      <c r="R19" s="367">
        <f t="shared" si="26"/>
        <v>0</v>
      </c>
      <c r="S19" s="615">
        <v>0</v>
      </c>
      <c r="T19" s="615">
        <v>0</v>
      </c>
      <c r="U19" s="615">
        <v>0</v>
      </c>
      <c r="V19" s="615">
        <v>0</v>
      </c>
      <c r="W19" s="615">
        <v>0</v>
      </c>
      <c r="X19" s="615">
        <v>0</v>
      </c>
      <c r="Y19" s="615">
        <v>0</v>
      </c>
      <c r="Z19" s="615">
        <v>0</v>
      </c>
      <c r="AA19" s="612">
        <v>0</v>
      </c>
      <c r="AC19" s="366">
        <f t="shared" si="27"/>
        <v>155025</v>
      </c>
      <c r="AD19" s="392">
        <v>0</v>
      </c>
      <c r="AE19" s="367">
        <f t="shared" si="28"/>
        <v>0</v>
      </c>
      <c r="AF19" s="393">
        <v>0</v>
      </c>
      <c r="AG19" s="393">
        <v>0</v>
      </c>
      <c r="AH19" s="393">
        <v>0</v>
      </c>
      <c r="AI19" s="393">
        <v>0</v>
      </c>
      <c r="AJ19" s="393">
        <v>155025</v>
      </c>
      <c r="AK19" s="393">
        <v>0</v>
      </c>
      <c r="AL19" s="393">
        <v>0</v>
      </c>
      <c r="AM19" s="393">
        <v>0</v>
      </c>
      <c r="AN19" s="390">
        <v>0</v>
      </c>
      <c r="AP19" s="366">
        <f t="shared" si="29"/>
        <v>0</v>
      </c>
      <c r="AQ19" s="619">
        <v>0</v>
      </c>
      <c r="AR19" s="367">
        <f t="shared" si="30"/>
        <v>0</v>
      </c>
      <c r="AS19" s="620">
        <v>0</v>
      </c>
      <c r="AT19" s="620">
        <v>0</v>
      </c>
      <c r="AU19" s="620">
        <v>0</v>
      </c>
      <c r="AV19" s="620">
        <v>0</v>
      </c>
      <c r="AW19" s="620">
        <v>0</v>
      </c>
      <c r="AX19" s="620">
        <v>0</v>
      </c>
      <c r="AY19" s="620">
        <v>0</v>
      </c>
      <c r="AZ19" s="620">
        <v>0</v>
      </c>
      <c r="BA19" s="617">
        <v>0</v>
      </c>
      <c r="BC19" s="366">
        <f t="shared" si="31"/>
        <v>0</v>
      </c>
      <c r="BD19" s="614">
        <v>0</v>
      </c>
      <c r="BE19" s="367">
        <f t="shared" si="32"/>
        <v>0</v>
      </c>
      <c r="BF19" s="615">
        <v>0</v>
      </c>
      <c r="BG19" s="615">
        <v>0</v>
      </c>
      <c r="BH19" s="615">
        <v>0</v>
      </c>
      <c r="BI19" s="615">
        <v>0</v>
      </c>
      <c r="BJ19" s="615">
        <v>0</v>
      </c>
      <c r="BK19" s="615">
        <v>0</v>
      </c>
      <c r="BL19" s="615">
        <v>0</v>
      </c>
      <c r="BM19" s="615">
        <v>0</v>
      </c>
      <c r="BN19" s="612">
        <v>0</v>
      </c>
      <c r="BP19" s="366">
        <f t="shared" si="33"/>
        <v>0</v>
      </c>
      <c r="BQ19" s="604">
        <v>0</v>
      </c>
      <c r="BR19" s="367">
        <f t="shared" si="34"/>
        <v>0</v>
      </c>
      <c r="BS19" s="605">
        <v>0</v>
      </c>
      <c r="BT19" s="605">
        <v>0</v>
      </c>
      <c r="BU19" s="605">
        <v>0</v>
      </c>
      <c r="BV19" s="605">
        <v>0</v>
      </c>
      <c r="BW19" s="605">
        <v>0</v>
      </c>
      <c r="BX19" s="605">
        <v>0</v>
      </c>
      <c r="BY19" s="605">
        <v>0</v>
      </c>
      <c r="BZ19" s="605">
        <v>0</v>
      </c>
      <c r="CA19" s="602">
        <v>0</v>
      </c>
      <c r="CC19" s="366">
        <f t="shared" si="35"/>
        <v>0</v>
      </c>
      <c r="CD19" s="614">
        <v>0</v>
      </c>
      <c r="CE19" s="367">
        <f t="shared" si="36"/>
        <v>0</v>
      </c>
      <c r="CF19" s="615">
        <v>0</v>
      </c>
      <c r="CG19" s="615">
        <v>0</v>
      </c>
      <c r="CH19" s="615">
        <v>0</v>
      </c>
      <c r="CI19" s="615">
        <v>0</v>
      </c>
      <c r="CJ19" s="615">
        <v>0</v>
      </c>
      <c r="CK19" s="615">
        <v>0</v>
      </c>
      <c r="CL19" s="615">
        <v>0</v>
      </c>
      <c r="CM19" s="615">
        <v>0</v>
      </c>
      <c r="CN19" s="612">
        <v>0</v>
      </c>
      <c r="CP19" s="366">
        <f t="shared" si="37"/>
        <v>0</v>
      </c>
      <c r="CQ19" s="191">
        <v>0</v>
      </c>
      <c r="CR19" s="367">
        <f t="shared" si="38"/>
        <v>0</v>
      </c>
      <c r="CS19" s="192">
        <v>0</v>
      </c>
      <c r="CT19" s="192">
        <v>0</v>
      </c>
      <c r="CU19" s="192">
        <v>0</v>
      </c>
      <c r="CV19" s="192">
        <v>0</v>
      </c>
      <c r="CW19" s="192">
        <v>0</v>
      </c>
      <c r="CX19" s="192">
        <v>0</v>
      </c>
      <c r="CY19" s="192">
        <v>0</v>
      </c>
      <c r="CZ19" s="192">
        <v>0</v>
      </c>
      <c r="DA19" s="184">
        <v>0</v>
      </c>
      <c r="DC19" s="366">
        <f t="shared" si="39"/>
        <v>118503</v>
      </c>
      <c r="DD19" s="619">
        <v>0</v>
      </c>
      <c r="DE19" s="367">
        <f t="shared" si="40"/>
        <v>0</v>
      </c>
      <c r="DF19" s="620">
        <v>0</v>
      </c>
      <c r="DG19" s="620">
        <v>0</v>
      </c>
      <c r="DH19" s="620">
        <v>0</v>
      </c>
      <c r="DI19" s="620">
        <v>0</v>
      </c>
      <c r="DJ19" s="620">
        <v>118503</v>
      </c>
      <c r="DK19" s="620">
        <v>0</v>
      </c>
      <c r="DL19" s="620">
        <v>0</v>
      </c>
      <c r="DM19" s="620">
        <v>0</v>
      </c>
      <c r="DN19" s="617">
        <v>0</v>
      </c>
      <c r="DP19" s="366">
        <f t="shared" si="41"/>
        <v>0</v>
      </c>
      <c r="DQ19" s="252">
        <v>0</v>
      </c>
      <c r="DR19" s="367">
        <f t="shared" si="42"/>
        <v>0</v>
      </c>
      <c r="DS19" s="253">
        <v>0</v>
      </c>
      <c r="DT19" s="253">
        <v>0</v>
      </c>
      <c r="DU19" s="253">
        <v>0</v>
      </c>
      <c r="DV19" s="253">
        <v>0</v>
      </c>
      <c r="DW19" s="253">
        <v>0</v>
      </c>
      <c r="DX19" s="253">
        <v>0</v>
      </c>
      <c r="DY19" s="253">
        <v>0</v>
      </c>
      <c r="DZ19" s="253">
        <v>0</v>
      </c>
      <c r="EA19" s="250">
        <v>0</v>
      </c>
      <c r="EC19" s="366">
        <f t="shared" si="43"/>
        <v>0</v>
      </c>
      <c r="ED19" s="604">
        <v>0</v>
      </c>
      <c r="EE19" s="367">
        <f t="shared" si="44"/>
        <v>0</v>
      </c>
      <c r="EF19" s="605">
        <v>0</v>
      </c>
      <c r="EG19" s="605">
        <v>0</v>
      </c>
      <c r="EH19" s="605">
        <v>0</v>
      </c>
      <c r="EI19" s="605">
        <v>0</v>
      </c>
      <c r="EJ19" s="605">
        <v>0</v>
      </c>
      <c r="EK19" s="605">
        <v>0</v>
      </c>
      <c r="EL19" s="605">
        <v>0</v>
      </c>
      <c r="EM19" s="605">
        <v>0</v>
      </c>
      <c r="EN19" s="602">
        <v>0</v>
      </c>
      <c r="EP19" s="366">
        <f t="shared" si="45"/>
        <v>4238</v>
      </c>
      <c r="EQ19" s="252">
        <v>4238</v>
      </c>
      <c r="ER19" s="367">
        <f t="shared" si="46"/>
        <v>0</v>
      </c>
      <c r="ES19" s="253">
        <v>0</v>
      </c>
      <c r="ET19" s="253">
        <v>0</v>
      </c>
      <c r="EU19" s="253">
        <v>0</v>
      </c>
      <c r="EV19" s="253">
        <v>0</v>
      </c>
      <c r="EW19" s="253">
        <v>0</v>
      </c>
      <c r="EX19" s="253">
        <v>0</v>
      </c>
      <c r="EY19" s="253">
        <v>0</v>
      </c>
      <c r="EZ19" s="253">
        <v>0</v>
      </c>
      <c r="FA19" s="250">
        <v>0</v>
      </c>
      <c r="FC19" s="366">
        <f t="shared" si="47"/>
        <v>0</v>
      </c>
      <c r="FD19" s="215">
        <v>0</v>
      </c>
      <c r="FE19" s="367">
        <f t="shared" si="48"/>
        <v>0</v>
      </c>
      <c r="FF19" s="214">
        <v>0</v>
      </c>
      <c r="FG19" s="214">
        <v>0</v>
      </c>
      <c r="FH19" s="214">
        <v>0</v>
      </c>
      <c r="FI19" s="214">
        <v>0</v>
      </c>
      <c r="FJ19" s="214">
        <v>0</v>
      </c>
      <c r="FK19" s="214">
        <v>0</v>
      </c>
      <c r="FL19" s="214">
        <v>0</v>
      </c>
      <c r="FM19" s="214">
        <v>0</v>
      </c>
      <c r="FN19" s="210">
        <v>0</v>
      </c>
      <c r="FP19" s="366">
        <f t="shared" si="49"/>
        <v>0</v>
      </c>
      <c r="FQ19" s="191"/>
      <c r="FR19" s="367">
        <f t="shared" si="50"/>
        <v>0</v>
      </c>
      <c r="FS19" s="192"/>
      <c r="FT19" s="192"/>
      <c r="FU19" s="192"/>
      <c r="FV19" s="192"/>
      <c r="FW19" s="192"/>
      <c r="FX19" s="192"/>
      <c r="FY19" s="192"/>
      <c r="FZ19" s="192"/>
      <c r="GA19" s="184"/>
      <c r="GC19" s="366">
        <f t="shared" si="51"/>
        <v>0</v>
      </c>
      <c r="GD19" s="227"/>
      <c r="GE19" s="367">
        <f t="shared" si="52"/>
        <v>0</v>
      </c>
      <c r="GF19" s="228"/>
      <c r="GG19" s="228"/>
      <c r="GH19" s="228"/>
      <c r="GI19" s="228"/>
      <c r="GJ19" s="228"/>
      <c r="GK19" s="228"/>
      <c r="GL19" s="228"/>
      <c r="GM19" s="228"/>
      <c r="GN19" s="225"/>
      <c r="GP19" s="366">
        <f t="shared" si="53"/>
        <v>0</v>
      </c>
      <c r="GQ19" s="215"/>
      <c r="GR19" s="367">
        <f t="shared" si="54"/>
        <v>0</v>
      </c>
      <c r="GS19" s="214"/>
      <c r="GT19" s="214"/>
      <c r="GU19" s="214"/>
      <c r="GV19" s="214"/>
      <c r="GW19" s="214"/>
      <c r="GX19" s="214"/>
      <c r="GY19" s="214"/>
      <c r="GZ19" s="214"/>
      <c r="HA19" s="210"/>
      <c r="HC19" s="366">
        <f t="shared" si="55"/>
        <v>0</v>
      </c>
      <c r="HD19" s="191"/>
      <c r="HE19" s="367">
        <f t="shared" si="56"/>
        <v>0</v>
      </c>
      <c r="HF19" s="192"/>
      <c r="HG19" s="192"/>
      <c r="HH19" s="192"/>
      <c r="HI19" s="192"/>
      <c r="HJ19" s="192"/>
      <c r="HK19" s="192"/>
      <c r="HL19" s="192"/>
      <c r="HM19" s="192"/>
      <c r="HN19" s="184"/>
    </row>
    <row r="20" spans="1:222" ht="21" customHeight="1">
      <c r="A20" s="369" t="s">
        <v>108</v>
      </c>
      <c r="B20" s="370" t="s">
        <v>171</v>
      </c>
      <c r="C20" s="366">
        <f t="shared" si="22"/>
        <v>6332</v>
      </c>
      <c r="D20" s="564">
        <f t="shared" si="92"/>
        <v>0</v>
      </c>
      <c r="E20" s="367">
        <f t="shared" si="23"/>
        <v>6332</v>
      </c>
      <c r="F20" s="565">
        <f t="shared" si="93"/>
        <v>6332</v>
      </c>
      <c r="G20" s="565">
        <f t="shared" si="91"/>
        <v>0</v>
      </c>
      <c r="H20" s="565">
        <f t="shared" si="91"/>
        <v>0</v>
      </c>
      <c r="I20" s="565">
        <f t="shared" si="91"/>
        <v>0</v>
      </c>
      <c r="J20" s="565">
        <f t="shared" si="91"/>
        <v>0</v>
      </c>
      <c r="K20" s="565">
        <f t="shared" si="91"/>
        <v>0</v>
      </c>
      <c r="L20" s="565">
        <f t="shared" si="91"/>
        <v>0</v>
      </c>
      <c r="M20" s="565">
        <f t="shared" si="91"/>
        <v>0</v>
      </c>
      <c r="N20" s="565">
        <f t="shared" si="91"/>
        <v>0</v>
      </c>
      <c r="O20" s="117"/>
      <c r="P20" s="366">
        <f t="shared" si="25"/>
        <v>0</v>
      </c>
      <c r="Q20" s="614">
        <v>0</v>
      </c>
      <c r="R20" s="367">
        <f t="shared" si="26"/>
        <v>0</v>
      </c>
      <c r="S20" s="615">
        <v>0</v>
      </c>
      <c r="T20" s="615">
        <v>0</v>
      </c>
      <c r="U20" s="615">
        <v>0</v>
      </c>
      <c r="V20" s="615">
        <v>0</v>
      </c>
      <c r="W20" s="615">
        <v>0</v>
      </c>
      <c r="X20" s="615">
        <v>0</v>
      </c>
      <c r="Y20" s="615">
        <v>0</v>
      </c>
      <c r="Z20" s="615">
        <v>0</v>
      </c>
      <c r="AA20" s="612">
        <v>0</v>
      </c>
      <c r="AC20" s="366">
        <f t="shared" si="27"/>
        <v>0</v>
      </c>
      <c r="AD20" s="392">
        <v>0</v>
      </c>
      <c r="AE20" s="367">
        <f t="shared" si="28"/>
        <v>0</v>
      </c>
      <c r="AF20" s="393">
        <v>0</v>
      </c>
      <c r="AG20" s="393">
        <v>0</v>
      </c>
      <c r="AH20" s="393">
        <v>0</v>
      </c>
      <c r="AI20" s="393">
        <v>0</v>
      </c>
      <c r="AJ20" s="393">
        <v>0</v>
      </c>
      <c r="AK20" s="393">
        <v>0</v>
      </c>
      <c r="AL20" s="393">
        <v>0</v>
      </c>
      <c r="AM20" s="393">
        <v>0</v>
      </c>
      <c r="AN20" s="390">
        <v>0</v>
      </c>
      <c r="AP20" s="366">
        <f t="shared" si="29"/>
        <v>0</v>
      </c>
      <c r="AQ20" s="619">
        <v>0</v>
      </c>
      <c r="AR20" s="367">
        <f t="shared" si="30"/>
        <v>0</v>
      </c>
      <c r="AS20" s="620">
        <v>0</v>
      </c>
      <c r="AT20" s="620">
        <v>0</v>
      </c>
      <c r="AU20" s="620">
        <v>0</v>
      </c>
      <c r="AV20" s="620">
        <v>0</v>
      </c>
      <c r="AW20" s="620">
        <v>0</v>
      </c>
      <c r="AX20" s="620">
        <v>0</v>
      </c>
      <c r="AY20" s="620">
        <v>0</v>
      </c>
      <c r="AZ20" s="620">
        <v>0</v>
      </c>
      <c r="BA20" s="617">
        <v>0</v>
      </c>
      <c r="BC20" s="366">
        <f t="shared" si="31"/>
        <v>0</v>
      </c>
      <c r="BD20" s="614">
        <v>0</v>
      </c>
      <c r="BE20" s="367">
        <f t="shared" si="32"/>
        <v>0</v>
      </c>
      <c r="BF20" s="615">
        <v>0</v>
      </c>
      <c r="BG20" s="615">
        <v>0</v>
      </c>
      <c r="BH20" s="615">
        <v>0</v>
      </c>
      <c r="BI20" s="615">
        <v>0</v>
      </c>
      <c r="BJ20" s="615">
        <v>0</v>
      </c>
      <c r="BK20" s="615">
        <v>0</v>
      </c>
      <c r="BL20" s="615">
        <v>0</v>
      </c>
      <c r="BM20" s="615">
        <v>0</v>
      </c>
      <c r="BN20" s="612">
        <v>0</v>
      </c>
      <c r="BP20" s="366">
        <f t="shared" si="33"/>
        <v>0</v>
      </c>
      <c r="BQ20" s="604">
        <v>0</v>
      </c>
      <c r="BR20" s="367">
        <f t="shared" si="34"/>
        <v>0</v>
      </c>
      <c r="BS20" s="605">
        <v>0</v>
      </c>
      <c r="BT20" s="605">
        <v>0</v>
      </c>
      <c r="BU20" s="605">
        <v>0</v>
      </c>
      <c r="BV20" s="605">
        <v>0</v>
      </c>
      <c r="BW20" s="605">
        <v>0</v>
      </c>
      <c r="BX20" s="605">
        <v>0</v>
      </c>
      <c r="BY20" s="605">
        <v>0</v>
      </c>
      <c r="BZ20" s="605">
        <v>0</v>
      </c>
      <c r="CA20" s="602">
        <v>0</v>
      </c>
      <c r="CC20" s="366">
        <f t="shared" si="35"/>
        <v>0</v>
      </c>
      <c r="CD20" s="614">
        <v>0</v>
      </c>
      <c r="CE20" s="367">
        <f t="shared" si="36"/>
        <v>0</v>
      </c>
      <c r="CF20" s="615">
        <v>0</v>
      </c>
      <c r="CG20" s="615">
        <v>0</v>
      </c>
      <c r="CH20" s="615">
        <v>0</v>
      </c>
      <c r="CI20" s="615">
        <v>0</v>
      </c>
      <c r="CJ20" s="615">
        <v>0</v>
      </c>
      <c r="CK20" s="615">
        <v>0</v>
      </c>
      <c r="CL20" s="615">
        <v>0</v>
      </c>
      <c r="CM20" s="615">
        <v>0</v>
      </c>
      <c r="CN20" s="612">
        <v>0</v>
      </c>
      <c r="CP20" s="366">
        <f t="shared" si="37"/>
        <v>0</v>
      </c>
      <c r="CQ20" s="191">
        <v>0</v>
      </c>
      <c r="CR20" s="367">
        <f t="shared" si="38"/>
        <v>0</v>
      </c>
      <c r="CS20" s="192">
        <v>0</v>
      </c>
      <c r="CT20" s="192">
        <v>0</v>
      </c>
      <c r="CU20" s="192">
        <v>0</v>
      </c>
      <c r="CV20" s="192">
        <v>0</v>
      </c>
      <c r="CW20" s="192">
        <v>0</v>
      </c>
      <c r="CX20" s="192">
        <v>0</v>
      </c>
      <c r="CY20" s="192">
        <v>0</v>
      </c>
      <c r="CZ20" s="192">
        <v>0</v>
      </c>
      <c r="DA20" s="184">
        <v>0</v>
      </c>
      <c r="DC20" s="366">
        <f t="shared" si="39"/>
        <v>0</v>
      </c>
      <c r="DD20" s="619">
        <v>0</v>
      </c>
      <c r="DE20" s="367">
        <f t="shared" si="40"/>
        <v>0</v>
      </c>
      <c r="DF20" s="620">
        <v>0</v>
      </c>
      <c r="DG20" s="620">
        <v>0</v>
      </c>
      <c r="DH20" s="620">
        <v>0</v>
      </c>
      <c r="DI20" s="620">
        <v>0</v>
      </c>
      <c r="DJ20" s="620">
        <v>0</v>
      </c>
      <c r="DK20" s="620">
        <v>0</v>
      </c>
      <c r="DL20" s="620">
        <v>0</v>
      </c>
      <c r="DM20" s="620">
        <v>0</v>
      </c>
      <c r="DN20" s="617">
        <v>0</v>
      </c>
      <c r="DP20" s="366">
        <f t="shared" si="41"/>
        <v>0</v>
      </c>
      <c r="DQ20" s="252">
        <v>0</v>
      </c>
      <c r="DR20" s="367">
        <f t="shared" si="42"/>
        <v>0</v>
      </c>
      <c r="DS20" s="253">
        <v>0</v>
      </c>
      <c r="DT20" s="253">
        <v>0</v>
      </c>
      <c r="DU20" s="253">
        <v>0</v>
      </c>
      <c r="DV20" s="253">
        <v>0</v>
      </c>
      <c r="DW20" s="253">
        <v>0</v>
      </c>
      <c r="DX20" s="253">
        <v>0</v>
      </c>
      <c r="DY20" s="253">
        <v>0</v>
      </c>
      <c r="DZ20" s="253">
        <v>0</v>
      </c>
      <c r="EA20" s="250">
        <v>0</v>
      </c>
      <c r="EC20" s="366">
        <f t="shared" si="43"/>
        <v>6332</v>
      </c>
      <c r="ED20" s="604">
        <v>0</v>
      </c>
      <c r="EE20" s="367">
        <f t="shared" si="44"/>
        <v>6332</v>
      </c>
      <c r="EF20" s="605">
        <v>6332</v>
      </c>
      <c r="EG20" s="605">
        <v>0</v>
      </c>
      <c r="EH20" s="605">
        <v>0</v>
      </c>
      <c r="EI20" s="605">
        <v>0</v>
      </c>
      <c r="EJ20" s="605">
        <v>0</v>
      </c>
      <c r="EK20" s="605">
        <v>0</v>
      </c>
      <c r="EL20" s="605">
        <v>0</v>
      </c>
      <c r="EM20" s="605">
        <v>0</v>
      </c>
      <c r="EN20" s="602">
        <v>0</v>
      </c>
      <c r="EP20" s="366">
        <f t="shared" si="45"/>
        <v>0</v>
      </c>
      <c r="EQ20" s="252">
        <v>0</v>
      </c>
      <c r="ER20" s="367">
        <f t="shared" si="46"/>
        <v>0</v>
      </c>
      <c r="ES20" s="253">
        <v>0</v>
      </c>
      <c r="ET20" s="253">
        <v>0</v>
      </c>
      <c r="EU20" s="253">
        <v>0</v>
      </c>
      <c r="EV20" s="253">
        <v>0</v>
      </c>
      <c r="EW20" s="253">
        <v>0</v>
      </c>
      <c r="EX20" s="253">
        <v>0</v>
      </c>
      <c r="EY20" s="253">
        <v>0</v>
      </c>
      <c r="EZ20" s="253">
        <v>0</v>
      </c>
      <c r="FA20" s="250">
        <v>0</v>
      </c>
      <c r="FC20" s="366">
        <f t="shared" si="47"/>
        <v>0</v>
      </c>
      <c r="FD20" s="215">
        <v>0</v>
      </c>
      <c r="FE20" s="367">
        <f t="shared" si="48"/>
        <v>0</v>
      </c>
      <c r="FF20" s="214">
        <v>0</v>
      </c>
      <c r="FG20" s="214">
        <v>0</v>
      </c>
      <c r="FH20" s="214">
        <v>0</v>
      </c>
      <c r="FI20" s="214">
        <v>0</v>
      </c>
      <c r="FJ20" s="214">
        <v>0</v>
      </c>
      <c r="FK20" s="214">
        <v>0</v>
      </c>
      <c r="FL20" s="214">
        <v>0</v>
      </c>
      <c r="FM20" s="214">
        <v>0</v>
      </c>
      <c r="FN20" s="210">
        <v>0</v>
      </c>
      <c r="FP20" s="366">
        <f t="shared" si="49"/>
        <v>0</v>
      </c>
      <c r="FQ20" s="191"/>
      <c r="FR20" s="367">
        <f t="shared" si="50"/>
        <v>0</v>
      </c>
      <c r="FS20" s="192"/>
      <c r="FT20" s="192"/>
      <c r="FU20" s="192"/>
      <c r="FV20" s="192"/>
      <c r="FW20" s="192"/>
      <c r="FX20" s="192"/>
      <c r="FY20" s="192"/>
      <c r="FZ20" s="192"/>
      <c r="GA20" s="184"/>
      <c r="GC20" s="366">
        <f t="shared" si="51"/>
        <v>0</v>
      </c>
      <c r="GD20" s="227"/>
      <c r="GE20" s="367">
        <f t="shared" si="52"/>
        <v>0</v>
      </c>
      <c r="GF20" s="228"/>
      <c r="GG20" s="228"/>
      <c r="GH20" s="228"/>
      <c r="GI20" s="228"/>
      <c r="GJ20" s="228"/>
      <c r="GK20" s="228"/>
      <c r="GL20" s="228"/>
      <c r="GM20" s="228"/>
      <c r="GN20" s="225"/>
      <c r="GP20" s="366">
        <f t="shared" si="53"/>
        <v>0</v>
      </c>
      <c r="GQ20" s="215"/>
      <c r="GR20" s="367">
        <f t="shared" si="54"/>
        <v>0</v>
      </c>
      <c r="GS20" s="214"/>
      <c r="GT20" s="214"/>
      <c r="GU20" s="214"/>
      <c r="GV20" s="214"/>
      <c r="GW20" s="214"/>
      <c r="GX20" s="214"/>
      <c r="GY20" s="214"/>
      <c r="GZ20" s="214"/>
      <c r="HA20" s="210"/>
      <c r="HC20" s="366">
        <f t="shared" si="55"/>
        <v>0</v>
      </c>
      <c r="HD20" s="191"/>
      <c r="HE20" s="367">
        <f t="shared" si="56"/>
        <v>0</v>
      </c>
      <c r="HF20" s="192"/>
      <c r="HG20" s="192"/>
      <c r="HH20" s="192"/>
      <c r="HI20" s="192"/>
      <c r="HJ20" s="192"/>
      <c r="HK20" s="192"/>
      <c r="HL20" s="192"/>
      <c r="HM20" s="192"/>
      <c r="HN20" s="184"/>
    </row>
    <row r="21" spans="1:222" ht="15.75">
      <c r="A21" s="369" t="s">
        <v>110</v>
      </c>
      <c r="B21" s="370" t="s">
        <v>109</v>
      </c>
      <c r="C21" s="366">
        <f t="shared" si="22"/>
        <v>5236885</v>
      </c>
      <c r="D21" s="564">
        <f t="shared" si="92"/>
        <v>1138471</v>
      </c>
      <c r="E21" s="367">
        <f t="shared" si="23"/>
        <v>1088476</v>
      </c>
      <c r="F21" s="565">
        <f t="shared" si="93"/>
        <v>0</v>
      </c>
      <c r="G21" s="565">
        <f t="shared" si="91"/>
        <v>1088476</v>
      </c>
      <c r="H21" s="565">
        <f t="shared" si="91"/>
        <v>1800</v>
      </c>
      <c r="I21" s="565">
        <f t="shared" si="91"/>
        <v>0</v>
      </c>
      <c r="J21" s="565">
        <f t="shared" si="91"/>
        <v>2995540</v>
      </c>
      <c r="K21" s="565">
        <f t="shared" si="91"/>
        <v>12598</v>
      </c>
      <c r="L21" s="565">
        <f t="shared" si="91"/>
        <v>0</v>
      </c>
      <c r="M21" s="565">
        <f t="shared" si="91"/>
        <v>0</v>
      </c>
      <c r="N21" s="565">
        <f t="shared" si="91"/>
        <v>0</v>
      </c>
      <c r="O21" s="117"/>
      <c r="P21" s="366">
        <f t="shared" si="25"/>
        <v>0</v>
      </c>
      <c r="Q21" s="614">
        <v>0</v>
      </c>
      <c r="R21" s="367">
        <f t="shared" si="26"/>
        <v>0</v>
      </c>
      <c r="S21" s="615">
        <v>0</v>
      </c>
      <c r="T21" s="615">
        <v>0</v>
      </c>
      <c r="U21" s="615">
        <v>0</v>
      </c>
      <c r="V21" s="615">
        <v>0</v>
      </c>
      <c r="W21" s="615">
        <v>0</v>
      </c>
      <c r="X21" s="615">
        <v>0</v>
      </c>
      <c r="Y21" s="615">
        <v>0</v>
      </c>
      <c r="Z21" s="615">
        <v>0</v>
      </c>
      <c r="AA21" s="612">
        <v>0</v>
      </c>
      <c r="AC21" s="366">
        <f t="shared" si="27"/>
        <v>1035611</v>
      </c>
      <c r="AD21" s="392">
        <v>3858</v>
      </c>
      <c r="AE21" s="367">
        <f t="shared" si="28"/>
        <v>891214</v>
      </c>
      <c r="AF21" s="393">
        <v>0</v>
      </c>
      <c r="AG21" s="393">
        <v>891214</v>
      </c>
      <c r="AH21" s="393">
        <v>0</v>
      </c>
      <c r="AI21" s="393">
        <v>0</v>
      </c>
      <c r="AJ21" s="393">
        <v>140539</v>
      </c>
      <c r="AK21" s="393">
        <v>0</v>
      </c>
      <c r="AL21" s="393">
        <v>0</v>
      </c>
      <c r="AM21" s="393">
        <v>0</v>
      </c>
      <c r="AN21" s="390">
        <v>0</v>
      </c>
      <c r="AP21" s="366">
        <f t="shared" si="29"/>
        <v>274004</v>
      </c>
      <c r="AQ21" s="619">
        <v>0</v>
      </c>
      <c r="AR21" s="367">
        <f t="shared" si="30"/>
        <v>0</v>
      </c>
      <c r="AS21" s="620">
        <v>0</v>
      </c>
      <c r="AT21" s="620">
        <v>0</v>
      </c>
      <c r="AU21" s="620">
        <v>0</v>
      </c>
      <c r="AV21" s="620">
        <v>0</v>
      </c>
      <c r="AW21" s="620">
        <v>261406</v>
      </c>
      <c r="AX21" s="620">
        <v>12598</v>
      </c>
      <c r="AY21" s="620">
        <v>0</v>
      </c>
      <c r="AZ21" s="620">
        <v>0</v>
      </c>
      <c r="BA21" s="617">
        <v>0</v>
      </c>
      <c r="BC21" s="366">
        <f t="shared" si="31"/>
        <v>1275840</v>
      </c>
      <c r="BD21" s="614">
        <v>292365</v>
      </c>
      <c r="BE21" s="367">
        <f t="shared" si="32"/>
        <v>14052</v>
      </c>
      <c r="BF21" s="615">
        <v>0</v>
      </c>
      <c r="BG21" s="615">
        <v>14052</v>
      </c>
      <c r="BH21" s="615">
        <v>0</v>
      </c>
      <c r="BI21" s="615">
        <v>0</v>
      </c>
      <c r="BJ21" s="615">
        <v>969423</v>
      </c>
      <c r="BK21" s="615">
        <v>0</v>
      </c>
      <c r="BL21" s="615">
        <v>0</v>
      </c>
      <c r="BM21" s="615">
        <v>0</v>
      </c>
      <c r="BN21" s="612">
        <v>0</v>
      </c>
      <c r="BP21" s="366">
        <f t="shared" si="33"/>
        <v>484795</v>
      </c>
      <c r="BQ21" s="604">
        <v>413867</v>
      </c>
      <c r="BR21" s="367">
        <f t="shared" si="34"/>
        <v>0</v>
      </c>
      <c r="BS21" s="605">
        <v>0</v>
      </c>
      <c r="BT21" s="605">
        <v>0</v>
      </c>
      <c r="BU21" s="605">
        <v>0</v>
      </c>
      <c r="BV21" s="605">
        <v>0</v>
      </c>
      <c r="BW21" s="605">
        <v>70928</v>
      </c>
      <c r="BX21" s="605">
        <v>0</v>
      </c>
      <c r="BY21" s="605">
        <v>0</v>
      </c>
      <c r="BZ21" s="605">
        <v>0</v>
      </c>
      <c r="CA21" s="602">
        <v>0</v>
      </c>
      <c r="CC21" s="366">
        <f t="shared" si="35"/>
        <v>0</v>
      </c>
      <c r="CD21" s="614">
        <v>0</v>
      </c>
      <c r="CE21" s="367">
        <f t="shared" si="36"/>
        <v>0</v>
      </c>
      <c r="CF21" s="615">
        <v>0</v>
      </c>
      <c r="CG21" s="615">
        <v>0</v>
      </c>
      <c r="CH21" s="615">
        <v>0</v>
      </c>
      <c r="CI21" s="615">
        <v>0</v>
      </c>
      <c r="CJ21" s="615">
        <v>0</v>
      </c>
      <c r="CK21" s="615">
        <v>0</v>
      </c>
      <c r="CL21" s="615">
        <v>0</v>
      </c>
      <c r="CM21" s="615">
        <v>0</v>
      </c>
      <c r="CN21" s="612">
        <v>0</v>
      </c>
      <c r="CP21" s="366">
        <f t="shared" si="37"/>
        <v>0</v>
      </c>
      <c r="CQ21" s="191">
        <v>0</v>
      </c>
      <c r="CR21" s="367">
        <f t="shared" si="38"/>
        <v>0</v>
      </c>
      <c r="CS21" s="192">
        <v>0</v>
      </c>
      <c r="CT21" s="192">
        <v>0</v>
      </c>
      <c r="CU21" s="192">
        <v>0</v>
      </c>
      <c r="CV21" s="192">
        <v>0</v>
      </c>
      <c r="CW21" s="192">
        <v>0</v>
      </c>
      <c r="CX21" s="192">
        <v>0</v>
      </c>
      <c r="CY21" s="192">
        <v>0</v>
      </c>
      <c r="CZ21" s="192">
        <v>0</v>
      </c>
      <c r="DA21" s="184">
        <v>0</v>
      </c>
      <c r="DC21" s="366">
        <f t="shared" si="39"/>
        <v>546569</v>
      </c>
      <c r="DD21" s="619">
        <v>135305</v>
      </c>
      <c r="DE21" s="367">
        <f t="shared" si="40"/>
        <v>0</v>
      </c>
      <c r="DF21" s="620">
        <v>0</v>
      </c>
      <c r="DG21" s="620">
        <v>0</v>
      </c>
      <c r="DH21" s="620">
        <v>0</v>
      </c>
      <c r="DI21" s="620">
        <v>0</v>
      </c>
      <c r="DJ21" s="620">
        <v>411264</v>
      </c>
      <c r="DK21" s="620">
        <v>0</v>
      </c>
      <c r="DL21" s="620">
        <v>0</v>
      </c>
      <c r="DM21" s="620">
        <v>0</v>
      </c>
      <c r="DN21" s="617">
        <v>0</v>
      </c>
      <c r="DP21" s="366">
        <f t="shared" si="41"/>
        <v>301552</v>
      </c>
      <c r="DQ21" s="252">
        <v>23126</v>
      </c>
      <c r="DR21" s="367">
        <f t="shared" si="42"/>
        <v>169620</v>
      </c>
      <c r="DS21" s="253">
        <v>0</v>
      </c>
      <c r="DT21" s="253">
        <v>169620</v>
      </c>
      <c r="DU21" s="253">
        <v>0</v>
      </c>
      <c r="DV21" s="253">
        <v>0</v>
      </c>
      <c r="DW21" s="253">
        <v>108806</v>
      </c>
      <c r="DX21" s="253">
        <v>0</v>
      </c>
      <c r="DY21" s="253">
        <v>0</v>
      </c>
      <c r="DZ21" s="253">
        <v>0</v>
      </c>
      <c r="EA21" s="250">
        <v>0</v>
      </c>
      <c r="EC21" s="366">
        <f t="shared" si="43"/>
        <v>319725</v>
      </c>
      <c r="ED21" s="604">
        <v>103064</v>
      </c>
      <c r="EE21" s="367">
        <f t="shared" si="44"/>
        <v>13589</v>
      </c>
      <c r="EF21" s="605">
        <v>0</v>
      </c>
      <c r="EG21" s="605">
        <v>13589</v>
      </c>
      <c r="EH21" s="605">
        <v>1800</v>
      </c>
      <c r="EI21" s="605">
        <v>0</v>
      </c>
      <c r="EJ21" s="605">
        <v>201272</v>
      </c>
      <c r="EK21" s="605">
        <v>0</v>
      </c>
      <c r="EL21" s="605">
        <v>0</v>
      </c>
      <c r="EM21" s="605">
        <v>0</v>
      </c>
      <c r="EN21" s="602">
        <v>0</v>
      </c>
      <c r="EP21" s="366">
        <f t="shared" si="45"/>
        <v>0</v>
      </c>
      <c r="EQ21" s="252">
        <v>0</v>
      </c>
      <c r="ER21" s="367">
        <f t="shared" si="46"/>
        <v>0</v>
      </c>
      <c r="ES21" s="253">
        <v>0</v>
      </c>
      <c r="ET21" s="253">
        <v>0</v>
      </c>
      <c r="EU21" s="253">
        <v>0</v>
      </c>
      <c r="EV21" s="253">
        <v>0</v>
      </c>
      <c r="EW21" s="253">
        <v>0</v>
      </c>
      <c r="EX21" s="253">
        <v>0</v>
      </c>
      <c r="EY21" s="253">
        <v>0</v>
      </c>
      <c r="EZ21" s="253">
        <v>0</v>
      </c>
      <c r="FA21" s="250">
        <v>0</v>
      </c>
      <c r="FC21" s="366">
        <f t="shared" si="47"/>
        <v>998789</v>
      </c>
      <c r="FD21" s="215">
        <v>166886</v>
      </c>
      <c r="FE21" s="367">
        <f t="shared" si="48"/>
        <v>1</v>
      </c>
      <c r="FF21" s="214">
        <v>0</v>
      </c>
      <c r="FG21" s="214">
        <v>1</v>
      </c>
      <c r="FH21" s="214">
        <v>0</v>
      </c>
      <c r="FI21" s="214">
        <v>0</v>
      </c>
      <c r="FJ21" s="214">
        <v>831902</v>
      </c>
      <c r="FK21" s="214">
        <v>0</v>
      </c>
      <c r="FL21" s="214">
        <v>0</v>
      </c>
      <c r="FM21" s="214">
        <v>0</v>
      </c>
      <c r="FN21" s="210">
        <v>0</v>
      </c>
      <c r="FP21" s="366">
        <f t="shared" si="49"/>
        <v>0</v>
      </c>
      <c r="FQ21" s="191"/>
      <c r="FR21" s="367">
        <f t="shared" si="50"/>
        <v>0</v>
      </c>
      <c r="FS21" s="192"/>
      <c r="FT21" s="192"/>
      <c r="FU21" s="192"/>
      <c r="FV21" s="192"/>
      <c r="FW21" s="192"/>
      <c r="FX21" s="192"/>
      <c r="FY21" s="192"/>
      <c r="FZ21" s="192"/>
      <c r="GA21" s="184"/>
      <c r="GC21" s="366">
        <f t="shared" si="51"/>
        <v>0</v>
      </c>
      <c r="GD21" s="227"/>
      <c r="GE21" s="367">
        <f t="shared" si="52"/>
        <v>0</v>
      </c>
      <c r="GF21" s="228"/>
      <c r="GG21" s="228"/>
      <c r="GH21" s="228"/>
      <c r="GI21" s="228"/>
      <c r="GJ21" s="228"/>
      <c r="GK21" s="228"/>
      <c r="GL21" s="228"/>
      <c r="GM21" s="228"/>
      <c r="GN21" s="225"/>
      <c r="GP21" s="366">
        <f t="shared" si="53"/>
        <v>0</v>
      </c>
      <c r="GQ21" s="215"/>
      <c r="GR21" s="367">
        <f t="shared" si="54"/>
        <v>0</v>
      </c>
      <c r="GS21" s="214"/>
      <c r="GT21" s="214"/>
      <c r="GU21" s="214"/>
      <c r="GV21" s="214"/>
      <c r="GW21" s="214"/>
      <c r="GX21" s="214"/>
      <c r="GY21" s="214"/>
      <c r="GZ21" s="214"/>
      <c r="HA21" s="210"/>
      <c r="HC21" s="366">
        <f t="shared" si="55"/>
        <v>0</v>
      </c>
      <c r="HD21" s="191"/>
      <c r="HE21" s="367">
        <f t="shared" si="56"/>
        <v>0</v>
      </c>
      <c r="HF21" s="192"/>
      <c r="HG21" s="192"/>
      <c r="HH21" s="192"/>
      <c r="HI21" s="192"/>
      <c r="HJ21" s="192"/>
      <c r="HK21" s="192"/>
      <c r="HL21" s="192"/>
      <c r="HM21" s="192"/>
      <c r="HN21" s="184"/>
    </row>
    <row r="22" spans="1:222" ht="21" customHeight="1">
      <c r="A22" s="369" t="s">
        <v>112</v>
      </c>
      <c r="B22" s="370" t="s">
        <v>111</v>
      </c>
      <c r="C22" s="366">
        <f t="shared" si="22"/>
        <v>426192</v>
      </c>
      <c r="D22" s="564">
        <f t="shared" si="92"/>
        <v>368755</v>
      </c>
      <c r="E22" s="367">
        <f t="shared" si="23"/>
        <v>0</v>
      </c>
      <c r="F22" s="565">
        <f t="shared" si="93"/>
        <v>0</v>
      </c>
      <c r="G22" s="565">
        <f t="shared" si="91"/>
        <v>0</v>
      </c>
      <c r="H22" s="565">
        <f t="shared" si="91"/>
        <v>0</v>
      </c>
      <c r="I22" s="565">
        <f t="shared" si="91"/>
        <v>0</v>
      </c>
      <c r="J22" s="565">
        <f t="shared" si="91"/>
        <v>57437</v>
      </c>
      <c r="K22" s="565">
        <f t="shared" si="91"/>
        <v>0</v>
      </c>
      <c r="L22" s="565">
        <f t="shared" si="91"/>
        <v>0</v>
      </c>
      <c r="M22" s="565">
        <f t="shared" si="91"/>
        <v>0</v>
      </c>
      <c r="N22" s="565">
        <f t="shared" si="91"/>
        <v>0</v>
      </c>
      <c r="O22" s="117"/>
      <c r="P22" s="366">
        <f t="shared" si="25"/>
        <v>0</v>
      </c>
      <c r="Q22" s="610">
        <v>0</v>
      </c>
      <c r="R22" s="367">
        <f t="shared" si="26"/>
        <v>0</v>
      </c>
      <c r="S22" s="613">
        <v>0</v>
      </c>
      <c r="T22" s="613">
        <v>0</v>
      </c>
      <c r="U22" s="613">
        <v>0</v>
      </c>
      <c r="V22" s="613">
        <v>0</v>
      </c>
      <c r="W22" s="613">
        <v>0</v>
      </c>
      <c r="X22" s="613">
        <v>0</v>
      </c>
      <c r="Y22" s="613">
        <v>0</v>
      </c>
      <c r="Z22" s="613">
        <v>0</v>
      </c>
      <c r="AA22" s="612">
        <v>0</v>
      </c>
      <c r="AC22" s="366">
        <f t="shared" si="27"/>
        <v>0</v>
      </c>
      <c r="AD22" s="388">
        <v>0</v>
      </c>
      <c r="AE22" s="367">
        <f t="shared" si="28"/>
        <v>0</v>
      </c>
      <c r="AF22" s="391">
        <v>0</v>
      </c>
      <c r="AG22" s="391">
        <v>0</v>
      </c>
      <c r="AH22" s="391">
        <v>0</v>
      </c>
      <c r="AI22" s="391">
        <v>0</v>
      </c>
      <c r="AJ22" s="391">
        <v>0</v>
      </c>
      <c r="AK22" s="391">
        <v>0</v>
      </c>
      <c r="AL22" s="391">
        <v>0</v>
      </c>
      <c r="AM22" s="391">
        <v>0</v>
      </c>
      <c r="AN22" s="390">
        <v>0</v>
      </c>
      <c r="AP22" s="366">
        <f t="shared" si="29"/>
        <v>0</v>
      </c>
      <c r="AQ22" s="608">
        <v>0</v>
      </c>
      <c r="AR22" s="367">
        <f t="shared" si="30"/>
        <v>0</v>
      </c>
      <c r="AS22" s="618">
        <v>0</v>
      </c>
      <c r="AT22" s="618">
        <v>0</v>
      </c>
      <c r="AU22" s="618">
        <v>0</v>
      </c>
      <c r="AV22" s="618">
        <v>0</v>
      </c>
      <c r="AW22" s="618">
        <v>0</v>
      </c>
      <c r="AX22" s="618">
        <v>0</v>
      </c>
      <c r="AY22" s="618">
        <v>0</v>
      </c>
      <c r="AZ22" s="618">
        <v>0</v>
      </c>
      <c r="BA22" s="617">
        <v>0</v>
      </c>
      <c r="BC22" s="366">
        <f t="shared" si="31"/>
        <v>0</v>
      </c>
      <c r="BD22" s="610">
        <v>0</v>
      </c>
      <c r="BE22" s="367">
        <f t="shared" si="32"/>
        <v>0</v>
      </c>
      <c r="BF22" s="613">
        <v>0</v>
      </c>
      <c r="BG22" s="613">
        <v>0</v>
      </c>
      <c r="BH22" s="613">
        <v>0</v>
      </c>
      <c r="BI22" s="613">
        <v>0</v>
      </c>
      <c r="BJ22" s="613">
        <v>0</v>
      </c>
      <c r="BK22" s="613">
        <v>0</v>
      </c>
      <c r="BL22" s="613">
        <v>0</v>
      </c>
      <c r="BM22" s="613">
        <v>0</v>
      </c>
      <c r="BN22" s="612">
        <v>0</v>
      </c>
      <c r="BP22" s="366">
        <f t="shared" si="33"/>
        <v>0</v>
      </c>
      <c r="BQ22" s="600">
        <v>0</v>
      </c>
      <c r="BR22" s="367">
        <f t="shared" si="34"/>
        <v>0</v>
      </c>
      <c r="BS22" s="603">
        <v>0</v>
      </c>
      <c r="BT22" s="603">
        <v>0</v>
      </c>
      <c r="BU22" s="603">
        <v>0</v>
      </c>
      <c r="BV22" s="603">
        <v>0</v>
      </c>
      <c r="BW22" s="603">
        <v>0</v>
      </c>
      <c r="BX22" s="603">
        <v>0</v>
      </c>
      <c r="BY22" s="603">
        <v>0</v>
      </c>
      <c r="BZ22" s="603">
        <v>0</v>
      </c>
      <c r="CA22" s="602">
        <v>0</v>
      </c>
      <c r="CC22" s="366">
        <f t="shared" si="35"/>
        <v>0</v>
      </c>
      <c r="CD22" s="610">
        <v>0</v>
      </c>
      <c r="CE22" s="367">
        <f t="shared" si="36"/>
        <v>0</v>
      </c>
      <c r="CF22" s="613">
        <v>0</v>
      </c>
      <c r="CG22" s="613">
        <v>0</v>
      </c>
      <c r="CH22" s="613">
        <v>0</v>
      </c>
      <c r="CI22" s="613">
        <v>0</v>
      </c>
      <c r="CJ22" s="613">
        <v>0</v>
      </c>
      <c r="CK22" s="613">
        <v>0</v>
      </c>
      <c r="CL22" s="613">
        <v>0</v>
      </c>
      <c r="CM22" s="613">
        <v>0</v>
      </c>
      <c r="CN22" s="612">
        <v>0</v>
      </c>
      <c r="CP22" s="366">
        <f t="shared" si="37"/>
        <v>0</v>
      </c>
      <c r="CQ22" s="185">
        <v>0</v>
      </c>
      <c r="CR22" s="367">
        <f t="shared" si="38"/>
        <v>0</v>
      </c>
      <c r="CS22" s="186">
        <v>0</v>
      </c>
      <c r="CT22" s="186">
        <v>0</v>
      </c>
      <c r="CU22" s="186">
        <v>0</v>
      </c>
      <c r="CV22" s="186">
        <v>0</v>
      </c>
      <c r="CW22" s="186">
        <v>0</v>
      </c>
      <c r="CX22" s="186">
        <v>0</v>
      </c>
      <c r="CY22" s="186">
        <v>0</v>
      </c>
      <c r="CZ22" s="186">
        <v>0</v>
      </c>
      <c r="DA22" s="184">
        <v>0</v>
      </c>
      <c r="DC22" s="366">
        <f t="shared" si="39"/>
        <v>57437</v>
      </c>
      <c r="DD22" s="608">
        <v>0</v>
      </c>
      <c r="DE22" s="367">
        <f t="shared" si="40"/>
        <v>0</v>
      </c>
      <c r="DF22" s="618">
        <v>0</v>
      </c>
      <c r="DG22" s="618">
        <v>0</v>
      </c>
      <c r="DH22" s="618">
        <v>0</v>
      </c>
      <c r="DI22" s="618">
        <v>0</v>
      </c>
      <c r="DJ22" s="618">
        <v>57437</v>
      </c>
      <c r="DK22" s="618">
        <v>0</v>
      </c>
      <c r="DL22" s="618">
        <v>0</v>
      </c>
      <c r="DM22" s="618">
        <v>0</v>
      </c>
      <c r="DN22" s="617">
        <v>0</v>
      </c>
      <c r="DP22" s="366">
        <f t="shared" si="41"/>
        <v>0</v>
      </c>
      <c r="DQ22" s="248">
        <v>0</v>
      </c>
      <c r="DR22" s="367">
        <f t="shared" si="42"/>
        <v>0</v>
      </c>
      <c r="DS22" s="251">
        <v>0</v>
      </c>
      <c r="DT22" s="251">
        <v>0</v>
      </c>
      <c r="DU22" s="251">
        <v>0</v>
      </c>
      <c r="DV22" s="251">
        <v>0</v>
      </c>
      <c r="DW22" s="251">
        <v>0</v>
      </c>
      <c r="DX22" s="251">
        <v>0</v>
      </c>
      <c r="DY22" s="251">
        <v>0</v>
      </c>
      <c r="DZ22" s="251">
        <v>0</v>
      </c>
      <c r="EA22" s="250">
        <v>0</v>
      </c>
      <c r="EC22" s="366">
        <f t="shared" si="43"/>
        <v>0</v>
      </c>
      <c r="ED22" s="600">
        <v>0</v>
      </c>
      <c r="EE22" s="367">
        <f t="shared" si="44"/>
        <v>0</v>
      </c>
      <c r="EF22" s="603">
        <v>0</v>
      </c>
      <c r="EG22" s="603">
        <v>0</v>
      </c>
      <c r="EH22" s="603">
        <v>0</v>
      </c>
      <c r="EI22" s="603">
        <v>0</v>
      </c>
      <c r="EJ22" s="603">
        <v>0</v>
      </c>
      <c r="EK22" s="603">
        <v>0</v>
      </c>
      <c r="EL22" s="603">
        <v>0</v>
      </c>
      <c r="EM22" s="603">
        <v>0</v>
      </c>
      <c r="EN22" s="602">
        <v>0</v>
      </c>
      <c r="EP22" s="366">
        <f t="shared" si="45"/>
        <v>0</v>
      </c>
      <c r="EQ22" s="248">
        <v>0</v>
      </c>
      <c r="ER22" s="367">
        <f t="shared" si="46"/>
        <v>0</v>
      </c>
      <c r="ES22" s="251">
        <v>0</v>
      </c>
      <c r="ET22" s="251">
        <v>0</v>
      </c>
      <c r="EU22" s="251">
        <v>0</v>
      </c>
      <c r="EV22" s="251">
        <v>0</v>
      </c>
      <c r="EW22" s="251">
        <v>0</v>
      </c>
      <c r="EX22" s="251">
        <v>0</v>
      </c>
      <c r="EY22" s="251">
        <v>0</v>
      </c>
      <c r="EZ22" s="251">
        <v>0</v>
      </c>
      <c r="FA22" s="250">
        <v>0</v>
      </c>
      <c r="FC22" s="366">
        <f t="shared" si="47"/>
        <v>368755</v>
      </c>
      <c r="FD22" s="208">
        <v>368755</v>
      </c>
      <c r="FE22" s="367">
        <f t="shared" si="48"/>
        <v>0</v>
      </c>
      <c r="FF22" s="209">
        <v>0</v>
      </c>
      <c r="FG22" s="209">
        <v>0</v>
      </c>
      <c r="FH22" s="209">
        <v>0</v>
      </c>
      <c r="FI22" s="209">
        <v>0</v>
      </c>
      <c r="FJ22" s="209">
        <v>0</v>
      </c>
      <c r="FK22" s="209">
        <v>0</v>
      </c>
      <c r="FL22" s="209">
        <v>0</v>
      </c>
      <c r="FM22" s="209">
        <v>0</v>
      </c>
      <c r="FN22" s="210">
        <v>0</v>
      </c>
      <c r="FP22" s="366">
        <f t="shared" si="49"/>
        <v>0</v>
      </c>
      <c r="FQ22" s="185"/>
      <c r="FR22" s="367">
        <f t="shared" si="50"/>
        <v>0</v>
      </c>
      <c r="FS22" s="186"/>
      <c r="FT22" s="186"/>
      <c r="FU22" s="186"/>
      <c r="FV22" s="186"/>
      <c r="FW22" s="186"/>
      <c r="FX22" s="186"/>
      <c r="FY22" s="186"/>
      <c r="FZ22" s="186"/>
      <c r="GA22" s="184"/>
      <c r="GC22" s="366">
        <f t="shared" si="51"/>
        <v>0</v>
      </c>
      <c r="GD22" s="223"/>
      <c r="GE22" s="367">
        <f t="shared" si="52"/>
        <v>0</v>
      </c>
      <c r="GF22" s="226"/>
      <c r="GG22" s="226"/>
      <c r="GH22" s="226"/>
      <c r="GI22" s="226"/>
      <c r="GJ22" s="226"/>
      <c r="GK22" s="226"/>
      <c r="GL22" s="226"/>
      <c r="GM22" s="226"/>
      <c r="GN22" s="225"/>
      <c r="GP22" s="366">
        <f t="shared" si="53"/>
        <v>0</v>
      </c>
      <c r="GQ22" s="208"/>
      <c r="GR22" s="367">
        <f t="shared" si="54"/>
        <v>0</v>
      </c>
      <c r="GS22" s="209"/>
      <c r="GT22" s="209"/>
      <c r="GU22" s="209"/>
      <c r="GV22" s="209"/>
      <c r="GW22" s="209"/>
      <c r="GX22" s="209"/>
      <c r="GY22" s="209"/>
      <c r="GZ22" s="209"/>
      <c r="HA22" s="210"/>
      <c r="HC22" s="366">
        <f t="shared" si="55"/>
        <v>0</v>
      </c>
      <c r="HD22" s="185"/>
      <c r="HE22" s="367">
        <f t="shared" si="56"/>
        <v>0</v>
      </c>
      <c r="HF22" s="186"/>
      <c r="HG22" s="186"/>
      <c r="HH22" s="186"/>
      <c r="HI22" s="186"/>
      <c r="HJ22" s="186"/>
      <c r="HK22" s="186"/>
      <c r="HL22" s="186"/>
      <c r="HM22" s="186"/>
      <c r="HN22" s="184"/>
    </row>
    <row r="23" spans="1:222" ht="21" customHeight="1">
      <c r="A23" s="369" t="s">
        <v>114</v>
      </c>
      <c r="B23" s="370" t="s">
        <v>113</v>
      </c>
      <c r="C23" s="366">
        <f t="shared" si="22"/>
        <v>332361</v>
      </c>
      <c r="D23" s="564">
        <f t="shared" si="92"/>
        <v>209625</v>
      </c>
      <c r="E23" s="367">
        <f t="shared" si="23"/>
        <v>0</v>
      </c>
      <c r="F23" s="565">
        <f t="shared" si="93"/>
        <v>0</v>
      </c>
      <c r="G23" s="565">
        <f t="shared" si="91"/>
        <v>0</v>
      </c>
      <c r="H23" s="565">
        <f t="shared" si="91"/>
        <v>0</v>
      </c>
      <c r="I23" s="565">
        <f t="shared" si="91"/>
        <v>0</v>
      </c>
      <c r="J23" s="565">
        <f t="shared" si="91"/>
        <v>122736</v>
      </c>
      <c r="K23" s="565">
        <f t="shared" si="91"/>
        <v>0</v>
      </c>
      <c r="L23" s="565">
        <f t="shared" si="91"/>
        <v>0</v>
      </c>
      <c r="M23" s="565">
        <f t="shared" si="91"/>
        <v>0</v>
      </c>
      <c r="N23" s="565">
        <f t="shared" si="91"/>
        <v>0</v>
      </c>
      <c r="O23" s="117"/>
      <c r="P23" s="366">
        <f t="shared" si="25"/>
        <v>0</v>
      </c>
      <c r="Q23" s="614">
        <v>0</v>
      </c>
      <c r="R23" s="367">
        <f t="shared" si="26"/>
        <v>0</v>
      </c>
      <c r="S23" s="615">
        <v>0</v>
      </c>
      <c r="T23" s="615">
        <v>0</v>
      </c>
      <c r="U23" s="615">
        <v>0</v>
      </c>
      <c r="V23" s="615">
        <v>0</v>
      </c>
      <c r="W23" s="615">
        <v>0</v>
      </c>
      <c r="X23" s="615">
        <v>0</v>
      </c>
      <c r="Y23" s="615">
        <v>0</v>
      </c>
      <c r="Z23" s="615">
        <v>0</v>
      </c>
      <c r="AA23" s="612">
        <v>0</v>
      </c>
      <c r="AC23" s="366">
        <f t="shared" si="27"/>
        <v>0</v>
      </c>
      <c r="AD23" s="392">
        <v>0</v>
      </c>
      <c r="AE23" s="367">
        <f t="shared" si="28"/>
        <v>0</v>
      </c>
      <c r="AF23" s="393">
        <v>0</v>
      </c>
      <c r="AG23" s="393">
        <v>0</v>
      </c>
      <c r="AH23" s="393">
        <v>0</v>
      </c>
      <c r="AI23" s="393">
        <v>0</v>
      </c>
      <c r="AJ23" s="393">
        <v>0</v>
      </c>
      <c r="AK23" s="393">
        <v>0</v>
      </c>
      <c r="AL23" s="393">
        <v>0</v>
      </c>
      <c r="AM23" s="393">
        <v>0</v>
      </c>
      <c r="AN23" s="390">
        <v>0</v>
      </c>
      <c r="AP23" s="366">
        <f t="shared" si="29"/>
        <v>122736</v>
      </c>
      <c r="AQ23" s="619">
        <v>0</v>
      </c>
      <c r="AR23" s="367">
        <f t="shared" si="30"/>
        <v>0</v>
      </c>
      <c r="AS23" s="620">
        <v>0</v>
      </c>
      <c r="AT23" s="620">
        <v>0</v>
      </c>
      <c r="AU23" s="620">
        <v>0</v>
      </c>
      <c r="AV23" s="620">
        <v>0</v>
      </c>
      <c r="AW23" s="620">
        <v>122736</v>
      </c>
      <c r="AX23" s="620">
        <v>0</v>
      </c>
      <c r="AY23" s="620">
        <v>0</v>
      </c>
      <c r="AZ23" s="620">
        <v>0</v>
      </c>
      <c r="BA23" s="617">
        <v>0</v>
      </c>
      <c r="BC23" s="366">
        <f t="shared" si="31"/>
        <v>209625</v>
      </c>
      <c r="BD23" s="614">
        <v>209625</v>
      </c>
      <c r="BE23" s="367">
        <f t="shared" si="32"/>
        <v>0</v>
      </c>
      <c r="BF23" s="615">
        <v>0</v>
      </c>
      <c r="BG23" s="615">
        <v>0</v>
      </c>
      <c r="BH23" s="615">
        <v>0</v>
      </c>
      <c r="BI23" s="615">
        <v>0</v>
      </c>
      <c r="BJ23" s="615">
        <v>0</v>
      </c>
      <c r="BK23" s="615">
        <v>0</v>
      </c>
      <c r="BL23" s="615">
        <v>0</v>
      </c>
      <c r="BM23" s="615">
        <v>0</v>
      </c>
      <c r="BN23" s="612">
        <v>0</v>
      </c>
      <c r="BP23" s="366">
        <f t="shared" si="33"/>
        <v>0</v>
      </c>
      <c r="BQ23" s="604">
        <v>0</v>
      </c>
      <c r="BR23" s="367">
        <f t="shared" si="34"/>
        <v>0</v>
      </c>
      <c r="BS23" s="605">
        <v>0</v>
      </c>
      <c r="BT23" s="605">
        <v>0</v>
      </c>
      <c r="BU23" s="605">
        <v>0</v>
      </c>
      <c r="BV23" s="605">
        <v>0</v>
      </c>
      <c r="BW23" s="605">
        <v>0</v>
      </c>
      <c r="BX23" s="605">
        <v>0</v>
      </c>
      <c r="BY23" s="605">
        <v>0</v>
      </c>
      <c r="BZ23" s="605">
        <v>0</v>
      </c>
      <c r="CA23" s="602">
        <v>0</v>
      </c>
      <c r="CC23" s="366">
        <f t="shared" si="35"/>
        <v>0</v>
      </c>
      <c r="CD23" s="614">
        <v>0</v>
      </c>
      <c r="CE23" s="367">
        <f t="shared" si="36"/>
        <v>0</v>
      </c>
      <c r="CF23" s="615">
        <v>0</v>
      </c>
      <c r="CG23" s="615">
        <v>0</v>
      </c>
      <c r="CH23" s="615">
        <v>0</v>
      </c>
      <c r="CI23" s="615">
        <v>0</v>
      </c>
      <c r="CJ23" s="615">
        <v>0</v>
      </c>
      <c r="CK23" s="615">
        <v>0</v>
      </c>
      <c r="CL23" s="615">
        <v>0</v>
      </c>
      <c r="CM23" s="615">
        <v>0</v>
      </c>
      <c r="CN23" s="612">
        <v>0</v>
      </c>
      <c r="CP23" s="366">
        <f t="shared" si="37"/>
        <v>0</v>
      </c>
      <c r="CQ23" s="191">
        <v>0</v>
      </c>
      <c r="CR23" s="367">
        <f t="shared" si="38"/>
        <v>0</v>
      </c>
      <c r="CS23" s="192">
        <v>0</v>
      </c>
      <c r="CT23" s="192">
        <v>0</v>
      </c>
      <c r="CU23" s="192">
        <v>0</v>
      </c>
      <c r="CV23" s="192">
        <v>0</v>
      </c>
      <c r="CW23" s="192">
        <v>0</v>
      </c>
      <c r="CX23" s="192">
        <v>0</v>
      </c>
      <c r="CY23" s="192">
        <v>0</v>
      </c>
      <c r="CZ23" s="192">
        <v>0</v>
      </c>
      <c r="DA23" s="184">
        <v>0</v>
      </c>
      <c r="DC23" s="366">
        <f t="shared" si="39"/>
        <v>0</v>
      </c>
      <c r="DD23" s="619">
        <v>0</v>
      </c>
      <c r="DE23" s="367">
        <f t="shared" si="40"/>
        <v>0</v>
      </c>
      <c r="DF23" s="620">
        <v>0</v>
      </c>
      <c r="DG23" s="620">
        <v>0</v>
      </c>
      <c r="DH23" s="620">
        <v>0</v>
      </c>
      <c r="DI23" s="620">
        <v>0</v>
      </c>
      <c r="DJ23" s="620">
        <v>0</v>
      </c>
      <c r="DK23" s="620">
        <v>0</v>
      </c>
      <c r="DL23" s="620">
        <v>0</v>
      </c>
      <c r="DM23" s="620">
        <v>0</v>
      </c>
      <c r="DN23" s="617">
        <v>0</v>
      </c>
      <c r="DP23" s="366">
        <f t="shared" si="41"/>
        <v>0</v>
      </c>
      <c r="DQ23" s="252">
        <v>0</v>
      </c>
      <c r="DR23" s="367">
        <f t="shared" si="42"/>
        <v>0</v>
      </c>
      <c r="DS23" s="253">
        <v>0</v>
      </c>
      <c r="DT23" s="253">
        <v>0</v>
      </c>
      <c r="DU23" s="253">
        <v>0</v>
      </c>
      <c r="DV23" s="253">
        <v>0</v>
      </c>
      <c r="DW23" s="253">
        <v>0</v>
      </c>
      <c r="DX23" s="253">
        <v>0</v>
      </c>
      <c r="DY23" s="253">
        <v>0</v>
      </c>
      <c r="DZ23" s="253">
        <v>0</v>
      </c>
      <c r="EA23" s="250">
        <v>0</v>
      </c>
      <c r="EC23" s="366">
        <f t="shared" si="43"/>
        <v>0</v>
      </c>
      <c r="ED23" s="604">
        <v>0</v>
      </c>
      <c r="EE23" s="367">
        <f t="shared" si="44"/>
        <v>0</v>
      </c>
      <c r="EF23" s="605">
        <v>0</v>
      </c>
      <c r="EG23" s="605">
        <v>0</v>
      </c>
      <c r="EH23" s="605">
        <v>0</v>
      </c>
      <c r="EI23" s="605">
        <v>0</v>
      </c>
      <c r="EJ23" s="605">
        <v>0</v>
      </c>
      <c r="EK23" s="605">
        <v>0</v>
      </c>
      <c r="EL23" s="605">
        <v>0</v>
      </c>
      <c r="EM23" s="605">
        <v>0</v>
      </c>
      <c r="EN23" s="602">
        <v>0</v>
      </c>
      <c r="EP23" s="366">
        <f t="shared" si="45"/>
        <v>0</v>
      </c>
      <c r="EQ23" s="252">
        <v>0</v>
      </c>
      <c r="ER23" s="367">
        <f t="shared" si="46"/>
        <v>0</v>
      </c>
      <c r="ES23" s="253">
        <v>0</v>
      </c>
      <c r="ET23" s="253">
        <v>0</v>
      </c>
      <c r="EU23" s="253">
        <v>0</v>
      </c>
      <c r="EV23" s="253">
        <v>0</v>
      </c>
      <c r="EW23" s="253">
        <v>0</v>
      </c>
      <c r="EX23" s="253">
        <v>0</v>
      </c>
      <c r="EY23" s="253">
        <v>0</v>
      </c>
      <c r="EZ23" s="253">
        <v>0</v>
      </c>
      <c r="FA23" s="250">
        <v>0</v>
      </c>
      <c r="FC23" s="366">
        <f t="shared" si="47"/>
        <v>0</v>
      </c>
      <c r="FD23" s="215">
        <v>0</v>
      </c>
      <c r="FE23" s="367">
        <f t="shared" si="48"/>
        <v>0</v>
      </c>
      <c r="FF23" s="214">
        <v>0</v>
      </c>
      <c r="FG23" s="214">
        <v>0</v>
      </c>
      <c r="FH23" s="214">
        <v>0</v>
      </c>
      <c r="FI23" s="214">
        <v>0</v>
      </c>
      <c r="FJ23" s="214">
        <v>0</v>
      </c>
      <c r="FK23" s="214">
        <v>0</v>
      </c>
      <c r="FL23" s="214">
        <v>0</v>
      </c>
      <c r="FM23" s="214">
        <v>0</v>
      </c>
      <c r="FN23" s="210">
        <v>0</v>
      </c>
      <c r="FP23" s="366">
        <f t="shared" si="49"/>
        <v>0</v>
      </c>
      <c r="FQ23" s="191"/>
      <c r="FR23" s="367">
        <f t="shared" si="50"/>
        <v>0</v>
      </c>
      <c r="FS23" s="192"/>
      <c r="FT23" s="192"/>
      <c r="FU23" s="192"/>
      <c r="FV23" s="192"/>
      <c r="FW23" s="192"/>
      <c r="FX23" s="192"/>
      <c r="FY23" s="192"/>
      <c r="FZ23" s="192"/>
      <c r="GA23" s="184"/>
      <c r="GC23" s="366">
        <f t="shared" si="51"/>
        <v>0</v>
      </c>
      <c r="GD23" s="227"/>
      <c r="GE23" s="367">
        <f t="shared" si="52"/>
        <v>0</v>
      </c>
      <c r="GF23" s="228"/>
      <c r="GG23" s="228"/>
      <c r="GH23" s="228"/>
      <c r="GI23" s="228"/>
      <c r="GJ23" s="228"/>
      <c r="GK23" s="228"/>
      <c r="GL23" s="228"/>
      <c r="GM23" s="228"/>
      <c r="GN23" s="225"/>
      <c r="GP23" s="366">
        <f t="shared" si="53"/>
        <v>0</v>
      </c>
      <c r="GQ23" s="215"/>
      <c r="GR23" s="367">
        <f t="shared" si="54"/>
        <v>0</v>
      </c>
      <c r="GS23" s="214"/>
      <c r="GT23" s="214"/>
      <c r="GU23" s="214"/>
      <c r="GV23" s="214"/>
      <c r="GW23" s="214"/>
      <c r="GX23" s="214"/>
      <c r="GY23" s="214"/>
      <c r="GZ23" s="214"/>
      <c r="HA23" s="210"/>
      <c r="HC23" s="366">
        <f t="shared" si="55"/>
        <v>0</v>
      </c>
      <c r="HD23" s="191"/>
      <c r="HE23" s="367">
        <f t="shared" si="56"/>
        <v>0</v>
      </c>
      <c r="HF23" s="192"/>
      <c r="HG23" s="192"/>
      <c r="HH23" s="192"/>
      <c r="HI23" s="192"/>
      <c r="HJ23" s="192"/>
      <c r="HK23" s="192"/>
      <c r="HL23" s="192"/>
      <c r="HM23" s="192"/>
      <c r="HN23" s="184"/>
    </row>
    <row r="24" spans="1:222" ht="25.5">
      <c r="A24" s="369" t="s">
        <v>116</v>
      </c>
      <c r="B24" s="375" t="s">
        <v>115</v>
      </c>
      <c r="C24" s="366">
        <f t="shared" si="22"/>
        <v>0</v>
      </c>
      <c r="D24" s="564">
        <f t="shared" si="92"/>
        <v>0</v>
      </c>
      <c r="E24" s="367">
        <f t="shared" si="23"/>
        <v>0</v>
      </c>
      <c r="F24" s="565">
        <f t="shared" si="93"/>
        <v>0</v>
      </c>
      <c r="G24" s="565">
        <f t="shared" si="91"/>
        <v>0</v>
      </c>
      <c r="H24" s="565">
        <f t="shared" si="91"/>
        <v>0</v>
      </c>
      <c r="I24" s="565">
        <f t="shared" si="91"/>
        <v>0</v>
      </c>
      <c r="J24" s="565">
        <f t="shared" si="91"/>
        <v>0</v>
      </c>
      <c r="K24" s="565">
        <f t="shared" si="91"/>
        <v>0</v>
      </c>
      <c r="L24" s="565">
        <f t="shared" si="91"/>
        <v>0</v>
      </c>
      <c r="M24" s="565">
        <f t="shared" si="91"/>
        <v>0</v>
      </c>
      <c r="N24" s="565">
        <f t="shared" si="91"/>
        <v>0</v>
      </c>
      <c r="O24" s="117"/>
      <c r="P24" s="366">
        <f t="shared" si="25"/>
        <v>0</v>
      </c>
      <c r="Q24" s="614">
        <v>0</v>
      </c>
      <c r="R24" s="367">
        <f t="shared" si="26"/>
        <v>0</v>
      </c>
      <c r="S24" s="615">
        <v>0</v>
      </c>
      <c r="T24" s="615">
        <v>0</v>
      </c>
      <c r="U24" s="615">
        <v>0</v>
      </c>
      <c r="V24" s="615">
        <v>0</v>
      </c>
      <c r="W24" s="615">
        <v>0</v>
      </c>
      <c r="X24" s="615">
        <v>0</v>
      </c>
      <c r="Y24" s="615">
        <v>0</v>
      </c>
      <c r="Z24" s="615">
        <v>0</v>
      </c>
      <c r="AA24" s="612">
        <v>0</v>
      </c>
      <c r="AC24" s="366">
        <f t="shared" si="27"/>
        <v>0</v>
      </c>
      <c r="AD24" s="392">
        <v>0</v>
      </c>
      <c r="AE24" s="367">
        <f t="shared" si="28"/>
        <v>0</v>
      </c>
      <c r="AF24" s="393">
        <v>0</v>
      </c>
      <c r="AG24" s="393">
        <v>0</v>
      </c>
      <c r="AH24" s="393">
        <v>0</v>
      </c>
      <c r="AI24" s="393">
        <v>0</v>
      </c>
      <c r="AJ24" s="393">
        <v>0</v>
      </c>
      <c r="AK24" s="393">
        <v>0</v>
      </c>
      <c r="AL24" s="393">
        <v>0</v>
      </c>
      <c r="AM24" s="393">
        <v>0</v>
      </c>
      <c r="AN24" s="390">
        <v>0</v>
      </c>
      <c r="AP24" s="366">
        <f t="shared" si="29"/>
        <v>0</v>
      </c>
      <c r="AQ24" s="619">
        <v>0</v>
      </c>
      <c r="AR24" s="367">
        <f t="shared" si="30"/>
        <v>0</v>
      </c>
      <c r="AS24" s="620">
        <v>0</v>
      </c>
      <c r="AT24" s="620">
        <v>0</v>
      </c>
      <c r="AU24" s="620">
        <v>0</v>
      </c>
      <c r="AV24" s="620">
        <v>0</v>
      </c>
      <c r="AW24" s="620">
        <v>0</v>
      </c>
      <c r="AX24" s="620">
        <v>0</v>
      </c>
      <c r="AY24" s="620">
        <v>0</v>
      </c>
      <c r="AZ24" s="620">
        <v>0</v>
      </c>
      <c r="BA24" s="617">
        <v>0</v>
      </c>
      <c r="BC24" s="366">
        <f t="shared" si="31"/>
        <v>0</v>
      </c>
      <c r="BD24" s="614">
        <v>0</v>
      </c>
      <c r="BE24" s="367">
        <f t="shared" si="32"/>
        <v>0</v>
      </c>
      <c r="BF24" s="615">
        <v>0</v>
      </c>
      <c r="BG24" s="615">
        <v>0</v>
      </c>
      <c r="BH24" s="615">
        <v>0</v>
      </c>
      <c r="BI24" s="615">
        <v>0</v>
      </c>
      <c r="BJ24" s="615">
        <v>0</v>
      </c>
      <c r="BK24" s="615">
        <v>0</v>
      </c>
      <c r="BL24" s="615">
        <v>0</v>
      </c>
      <c r="BM24" s="615">
        <v>0</v>
      </c>
      <c r="BN24" s="612">
        <v>0</v>
      </c>
      <c r="BP24" s="366">
        <f t="shared" si="33"/>
        <v>0</v>
      </c>
      <c r="BQ24" s="604">
        <v>0</v>
      </c>
      <c r="BR24" s="367">
        <f t="shared" si="34"/>
        <v>0</v>
      </c>
      <c r="BS24" s="605">
        <v>0</v>
      </c>
      <c r="BT24" s="605">
        <v>0</v>
      </c>
      <c r="BU24" s="605">
        <v>0</v>
      </c>
      <c r="BV24" s="605">
        <v>0</v>
      </c>
      <c r="BW24" s="605">
        <v>0</v>
      </c>
      <c r="BX24" s="605">
        <v>0</v>
      </c>
      <c r="BY24" s="605">
        <v>0</v>
      </c>
      <c r="BZ24" s="605">
        <v>0</v>
      </c>
      <c r="CA24" s="602">
        <v>0</v>
      </c>
      <c r="CC24" s="366">
        <f t="shared" si="35"/>
        <v>0</v>
      </c>
      <c r="CD24" s="614">
        <v>0</v>
      </c>
      <c r="CE24" s="367">
        <f t="shared" si="36"/>
        <v>0</v>
      </c>
      <c r="CF24" s="615">
        <v>0</v>
      </c>
      <c r="CG24" s="615">
        <v>0</v>
      </c>
      <c r="CH24" s="615">
        <v>0</v>
      </c>
      <c r="CI24" s="615">
        <v>0</v>
      </c>
      <c r="CJ24" s="615">
        <v>0</v>
      </c>
      <c r="CK24" s="615">
        <v>0</v>
      </c>
      <c r="CL24" s="615">
        <v>0</v>
      </c>
      <c r="CM24" s="615">
        <v>0</v>
      </c>
      <c r="CN24" s="612">
        <v>0</v>
      </c>
      <c r="CP24" s="366">
        <f t="shared" si="37"/>
        <v>0</v>
      </c>
      <c r="CQ24" s="191">
        <v>0</v>
      </c>
      <c r="CR24" s="367">
        <f t="shared" si="38"/>
        <v>0</v>
      </c>
      <c r="CS24" s="192">
        <v>0</v>
      </c>
      <c r="CT24" s="192">
        <v>0</v>
      </c>
      <c r="CU24" s="192">
        <v>0</v>
      </c>
      <c r="CV24" s="192">
        <v>0</v>
      </c>
      <c r="CW24" s="192">
        <v>0</v>
      </c>
      <c r="CX24" s="192">
        <v>0</v>
      </c>
      <c r="CY24" s="192">
        <v>0</v>
      </c>
      <c r="CZ24" s="192">
        <v>0</v>
      </c>
      <c r="DA24" s="184">
        <v>0</v>
      </c>
      <c r="DC24" s="366">
        <f t="shared" si="39"/>
        <v>0</v>
      </c>
      <c r="DD24" s="619">
        <v>0</v>
      </c>
      <c r="DE24" s="367">
        <f t="shared" si="40"/>
        <v>0</v>
      </c>
      <c r="DF24" s="620">
        <v>0</v>
      </c>
      <c r="DG24" s="620">
        <v>0</v>
      </c>
      <c r="DH24" s="620">
        <v>0</v>
      </c>
      <c r="DI24" s="620">
        <v>0</v>
      </c>
      <c r="DJ24" s="620">
        <v>0</v>
      </c>
      <c r="DK24" s="620">
        <v>0</v>
      </c>
      <c r="DL24" s="620">
        <v>0</v>
      </c>
      <c r="DM24" s="620">
        <v>0</v>
      </c>
      <c r="DN24" s="617">
        <v>0</v>
      </c>
      <c r="DP24" s="366">
        <f t="shared" si="41"/>
        <v>0</v>
      </c>
      <c r="DQ24" s="252">
        <v>0</v>
      </c>
      <c r="DR24" s="367">
        <f t="shared" si="42"/>
        <v>0</v>
      </c>
      <c r="DS24" s="253">
        <v>0</v>
      </c>
      <c r="DT24" s="253">
        <v>0</v>
      </c>
      <c r="DU24" s="253">
        <v>0</v>
      </c>
      <c r="DV24" s="253">
        <v>0</v>
      </c>
      <c r="DW24" s="253">
        <v>0</v>
      </c>
      <c r="DX24" s="253">
        <v>0</v>
      </c>
      <c r="DY24" s="253">
        <v>0</v>
      </c>
      <c r="DZ24" s="253">
        <v>0</v>
      </c>
      <c r="EA24" s="250">
        <v>0</v>
      </c>
      <c r="EC24" s="366">
        <f t="shared" si="43"/>
        <v>0</v>
      </c>
      <c r="ED24" s="604">
        <v>0</v>
      </c>
      <c r="EE24" s="367">
        <f t="shared" si="44"/>
        <v>0</v>
      </c>
      <c r="EF24" s="605">
        <v>0</v>
      </c>
      <c r="EG24" s="605">
        <v>0</v>
      </c>
      <c r="EH24" s="605">
        <v>0</v>
      </c>
      <c r="EI24" s="605">
        <v>0</v>
      </c>
      <c r="EJ24" s="605">
        <v>0</v>
      </c>
      <c r="EK24" s="605">
        <v>0</v>
      </c>
      <c r="EL24" s="605">
        <v>0</v>
      </c>
      <c r="EM24" s="605">
        <v>0</v>
      </c>
      <c r="EN24" s="602">
        <v>0</v>
      </c>
      <c r="EP24" s="366">
        <f t="shared" si="45"/>
        <v>0</v>
      </c>
      <c r="EQ24" s="252">
        <v>0</v>
      </c>
      <c r="ER24" s="367">
        <f t="shared" si="46"/>
        <v>0</v>
      </c>
      <c r="ES24" s="253">
        <v>0</v>
      </c>
      <c r="ET24" s="253">
        <v>0</v>
      </c>
      <c r="EU24" s="253">
        <v>0</v>
      </c>
      <c r="EV24" s="253">
        <v>0</v>
      </c>
      <c r="EW24" s="253">
        <v>0</v>
      </c>
      <c r="EX24" s="253">
        <v>0</v>
      </c>
      <c r="EY24" s="253">
        <v>0</v>
      </c>
      <c r="EZ24" s="253">
        <v>0</v>
      </c>
      <c r="FA24" s="250">
        <v>0</v>
      </c>
      <c r="FC24" s="366">
        <f t="shared" si="47"/>
        <v>0</v>
      </c>
      <c r="FD24" s="215">
        <v>0</v>
      </c>
      <c r="FE24" s="367">
        <f t="shared" si="48"/>
        <v>0</v>
      </c>
      <c r="FF24" s="214">
        <v>0</v>
      </c>
      <c r="FG24" s="214">
        <v>0</v>
      </c>
      <c r="FH24" s="214">
        <v>0</v>
      </c>
      <c r="FI24" s="214">
        <v>0</v>
      </c>
      <c r="FJ24" s="214">
        <v>0</v>
      </c>
      <c r="FK24" s="214">
        <v>0</v>
      </c>
      <c r="FL24" s="214">
        <v>0</v>
      </c>
      <c r="FM24" s="214">
        <v>0</v>
      </c>
      <c r="FN24" s="210">
        <v>0</v>
      </c>
      <c r="FP24" s="366">
        <f t="shared" si="49"/>
        <v>0</v>
      </c>
      <c r="FQ24" s="191"/>
      <c r="FR24" s="367">
        <f t="shared" si="50"/>
        <v>0</v>
      </c>
      <c r="FS24" s="192"/>
      <c r="FT24" s="192"/>
      <c r="FU24" s="192"/>
      <c r="FV24" s="192"/>
      <c r="FW24" s="192"/>
      <c r="FX24" s="192"/>
      <c r="FY24" s="192"/>
      <c r="FZ24" s="192"/>
      <c r="GA24" s="184"/>
      <c r="GC24" s="366">
        <f t="shared" si="51"/>
        <v>0</v>
      </c>
      <c r="GD24" s="227"/>
      <c r="GE24" s="367">
        <f t="shared" si="52"/>
        <v>0</v>
      </c>
      <c r="GF24" s="228"/>
      <c r="GG24" s="228"/>
      <c r="GH24" s="228"/>
      <c r="GI24" s="228"/>
      <c r="GJ24" s="228"/>
      <c r="GK24" s="228"/>
      <c r="GL24" s="228"/>
      <c r="GM24" s="228"/>
      <c r="GN24" s="225"/>
      <c r="GP24" s="366">
        <f t="shared" si="53"/>
        <v>0</v>
      </c>
      <c r="GQ24" s="215"/>
      <c r="GR24" s="367">
        <f t="shared" si="54"/>
        <v>0</v>
      </c>
      <c r="GS24" s="214"/>
      <c r="GT24" s="214"/>
      <c r="GU24" s="214"/>
      <c r="GV24" s="214"/>
      <c r="GW24" s="214"/>
      <c r="GX24" s="214"/>
      <c r="GY24" s="214"/>
      <c r="GZ24" s="214"/>
      <c r="HA24" s="210"/>
      <c r="HC24" s="366">
        <f t="shared" si="55"/>
        <v>0</v>
      </c>
      <c r="HD24" s="191"/>
      <c r="HE24" s="367">
        <f t="shared" si="56"/>
        <v>0</v>
      </c>
      <c r="HF24" s="192"/>
      <c r="HG24" s="192"/>
      <c r="HH24" s="192"/>
      <c r="HI24" s="192"/>
      <c r="HJ24" s="192"/>
      <c r="HK24" s="192"/>
      <c r="HL24" s="192"/>
      <c r="HM24" s="192"/>
      <c r="HN24" s="184"/>
    </row>
    <row r="25" spans="1:222" ht="21" customHeight="1">
      <c r="A25" s="369" t="s">
        <v>153</v>
      </c>
      <c r="B25" s="370" t="s">
        <v>117</v>
      </c>
      <c r="C25" s="366">
        <f t="shared" si="22"/>
        <v>133563</v>
      </c>
      <c r="D25" s="564">
        <f t="shared" si="92"/>
        <v>41700</v>
      </c>
      <c r="E25" s="367">
        <f t="shared" si="23"/>
        <v>200</v>
      </c>
      <c r="F25" s="565">
        <f t="shared" si="93"/>
        <v>0</v>
      </c>
      <c r="G25" s="565">
        <f t="shared" si="91"/>
        <v>200</v>
      </c>
      <c r="H25" s="565">
        <f t="shared" si="91"/>
        <v>1700</v>
      </c>
      <c r="I25" s="565">
        <f t="shared" si="91"/>
        <v>0</v>
      </c>
      <c r="J25" s="565">
        <f t="shared" si="91"/>
        <v>89963</v>
      </c>
      <c r="K25" s="565">
        <f t="shared" si="91"/>
        <v>0</v>
      </c>
      <c r="L25" s="565">
        <f t="shared" si="91"/>
        <v>0</v>
      </c>
      <c r="M25" s="565">
        <f t="shared" si="91"/>
        <v>0</v>
      </c>
      <c r="N25" s="565">
        <f t="shared" si="91"/>
        <v>0</v>
      </c>
      <c r="O25" s="117"/>
      <c r="P25" s="366">
        <f t="shared" si="25"/>
        <v>0</v>
      </c>
      <c r="Q25" s="610">
        <v>0</v>
      </c>
      <c r="R25" s="367">
        <f t="shared" si="26"/>
        <v>0</v>
      </c>
      <c r="S25" s="613">
        <v>0</v>
      </c>
      <c r="T25" s="613">
        <v>0</v>
      </c>
      <c r="U25" s="613">
        <v>0</v>
      </c>
      <c r="V25" s="613">
        <v>0</v>
      </c>
      <c r="W25" s="613">
        <v>0</v>
      </c>
      <c r="X25" s="613">
        <v>0</v>
      </c>
      <c r="Y25" s="613">
        <v>0</v>
      </c>
      <c r="Z25" s="613">
        <v>0</v>
      </c>
      <c r="AA25" s="612">
        <v>0</v>
      </c>
      <c r="AC25" s="366">
        <f t="shared" si="27"/>
        <v>0</v>
      </c>
      <c r="AD25" s="388">
        <v>0</v>
      </c>
      <c r="AE25" s="367">
        <f t="shared" si="28"/>
        <v>0</v>
      </c>
      <c r="AF25" s="391">
        <v>0</v>
      </c>
      <c r="AG25" s="391">
        <v>0</v>
      </c>
      <c r="AH25" s="391">
        <v>0</v>
      </c>
      <c r="AI25" s="391">
        <v>0</v>
      </c>
      <c r="AJ25" s="391">
        <v>0</v>
      </c>
      <c r="AK25" s="391">
        <v>0</v>
      </c>
      <c r="AL25" s="391">
        <v>0</v>
      </c>
      <c r="AM25" s="391">
        <v>0</v>
      </c>
      <c r="AN25" s="390">
        <v>0</v>
      </c>
      <c r="AP25" s="366">
        <f t="shared" si="29"/>
        <v>0</v>
      </c>
      <c r="AQ25" s="608">
        <v>0</v>
      </c>
      <c r="AR25" s="367">
        <f t="shared" si="30"/>
        <v>0</v>
      </c>
      <c r="AS25" s="618">
        <v>0</v>
      </c>
      <c r="AT25" s="618">
        <v>0</v>
      </c>
      <c r="AU25" s="618">
        <v>0</v>
      </c>
      <c r="AV25" s="618">
        <v>0</v>
      </c>
      <c r="AW25" s="618">
        <v>0</v>
      </c>
      <c r="AX25" s="618">
        <v>0</v>
      </c>
      <c r="AY25" s="618">
        <v>0</v>
      </c>
      <c r="AZ25" s="618">
        <v>0</v>
      </c>
      <c r="BA25" s="617">
        <v>0</v>
      </c>
      <c r="BC25" s="366">
        <f t="shared" si="31"/>
        <v>0</v>
      </c>
      <c r="BD25" s="610">
        <v>0</v>
      </c>
      <c r="BE25" s="367">
        <f t="shared" si="32"/>
        <v>0</v>
      </c>
      <c r="BF25" s="613">
        <v>0</v>
      </c>
      <c r="BG25" s="613">
        <v>0</v>
      </c>
      <c r="BH25" s="613">
        <v>0</v>
      </c>
      <c r="BI25" s="613">
        <v>0</v>
      </c>
      <c r="BJ25" s="613">
        <v>0</v>
      </c>
      <c r="BK25" s="613">
        <v>0</v>
      </c>
      <c r="BL25" s="613">
        <v>0</v>
      </c>
      <c r="BM25" s="613">
        <v>0</v>
      </c>
      <c r="BN25" s="612">
        <v>0</v>
      </c>
      <c r="BP25" s="366">
        <f t="shared" si="33"/>
        <v>0</v>
      </c>
      <c r="BQ25" s="600">
        <v>0</v>
      </c>
      <c r="BR25" s="367">
        <f t="shared" si="34"/>
        <v>0</v>
      </c>
      <c r="BS25" s="603">
        <v>0</v>
      </c>
      <c r="BT25" s="603">
        <v>0</v>
      </c>
      <c r="BU25" s="603">
        <v>0</v>
      </c>
      <c r="BV25" s="603">
        <v>0</v>
      </c>
      <c r="BW25" s="603">
        <v>0</v>
      </c>
      <c r="BX25" s="603">
        <v>0</v>
      </c>
      <c r="BY25" s="603">
        <v>0</v>
      </c>
      <c r="BZ25" s="603">
        <v>0</v>
      </c>
      <c r="CA25" s="602">
        <v>0</v>
      </c>
      <c r="CC25" s="366">
        <f t="shared" si="35"/>
        <v>0</v>
      </c>
      <c r="CD25" s="610">
        <v>0</v>
      </c>
      <c r="CE25" s="367">
        <f t="shared" si="36"/>
        <v>0</v>
      </c>
      <c r="CF25" s="613">
        <v>0</v>
      </c>
      <c r="CG25" s="613">
        <v>0</v>
      </c>
      <c r="CH25" s="613">
        <v>0</v>
      </c>
      <c r="CI25" s="613">
        <v>0</v>
      </c>
      <c r="CJ25" s="613">
        <v>0</v>
      </c>
      <c r="CK25" s="613">
        <v>0</v>
      </c>
      <c r="CL25" s="613">
        <v>0</v>
      </c>
      <c r="CM25" s="613">
        <v>0</v>
      </c>
      <c r="CN25" s="612">
        <v>0</v>
      </c>
      <c r="CP25" s="366">
        <f t="shared" si="37"/>
        <v>0</v>
      </c>
      <c r="CQ25" s="185">
        <v>0</v>
      </c>
      <c r="CR25" s="367">
        <f t="shared" si="38"/>
        <v>0</v>
      </c>
      <c r="CS25" s="186">
        <v>0</v>
      </c>
      <c r="CT25" s="186">
        <v>0</v>
      </c>
      <c r="CU25" s="186">
        <v>0</v>
      </c>
      <c r="CV25" s="186">
        <v>0</v>
      </c>
      <c r="CW25" s="186">
        <v>0</v>
      </c>
      <c r="CX25" s="186">
        <v>0</v>
      </c>
      <c r="CY25" s="186">
        <v>0</v>
      </c>
      <c r="CZ25" s="186">
        <v>0</v>
      </c>
      <c r="DA25" s="184">
        <v>0</v>
      </c>
      <c r="DC25" s="366">
        <f t="shared" si="39"/>
        <v>0</v>
      </c>
      <c r="DD25" s="608">
        <v>0</v>
      </c>
      <c r="DE25" s="367">
        <f t="shared" si="40"/>
        <v>0</v>
      </c>
      <c r="DF25" s="618">
        <v>0</v>
      </c>
      <c r="DG25" s="618">
        <v>0</v>
      </c>
      <c r="DH25" s="618">
        <v>0</v>
      </c>
      <c r="DI25" s="618">
        <v>0</v>
      </c>
      <c r="DJ25" s="618">
        <v>0</v>
      </c>
      <c r="DK25" s="618">
        <v>0</v>
      </c>
      <c r="DL25" s="618">
        <v>0</v>
      </c>
      <c r="DM25" s="618">
        <v>0</v>
      </c>
      <c r="DN25" s="617">
        <v>0</v>
      </c>
      <c r="DP25" s="366">
        <f t="shared" si="41"/>
        <v>0</v>
      </c>
      <c r="DQ25" s="248">
        <v>0</v>
      </c>
      <c r="DR25" s="367">
        <f t="shared" si="42"/>
        <v>0</v>
      </c>
      <c r="DS25" s="251">
        <v>0</v>
      </c>
      <c r="DT25" s="251">
        <v>0</v>
      </c>
      <c r="DU25" s="251">
        <v>0</v>
      </c>
      <c r="DV25" s="251">
        <v>0</v>
      </c>
      <c r="DW25" s="251">
        <v>0</v>
      </c>
      <c r="DX25" s="251">
        <v>0</v>
      </c>
      <c r="DY25" s="251">
        <v>0</v>
      </c>
      <c r="DZ25" s="251">
        <v>0</v>
      </c>
      <c r="EA25" s="250">
        <v>0</v>
      </c>
      <c r="EC25" s="366">
        <f t="shared" si="43"/>
        <v>2600</v>
      </c>
      <c r="ED25" s="600">
        <v>700</v>
      </c>
      <c r="EE25" s="367">
        <f t="shared" si="44"/>
        <v>200</v>
      </c>
      <c r="EF25" s="603">
        <v>0</v>
      </c>
      <c r="EG25" s="603">
        <v>200</v>
      </c>
      <c r="EH25" s="603">
        <v>1700</v>
      </c>
      <c r="EI25" s="603">
        <v>0</v>
      </c>
      <c r="EJ25" s="603">
        <v>0</v>
      </c>
      <c r="EK25" s="603">
        <v>0</v>
      </c>
      <c r="EL25" s="603">
        <v>0</v>
      </c>
      <c r="EM25" s="603">
        <v>0</v>
      </c>
      <c r="EN25" s="602">
        <v>0</v>
      </c>
      <c r="EP25" s="366">
        <f t="shared" si="45"/>
        <v>0</v>
      </c>
      <c r="EQ25" s="248">
        <v>0</v>
      </c>
      <c r="ER25" s="367">
        <f t="shared" si="46"/>
        <v>0</v>
      </c>
      <c r="ES25" s="251">
        <v>0</v>
      </c>
      <c r="ET25" s="251">
        <v>0</v>
      </c>
      <c r="EU25" s="251">
        <v>0</v>
      </c>
      <c r="EV25" s="251">
        <v>0</v>
      </c>
      <c r="EW25" s="251">
        <v>0</v>
      </c>
      <c r="EX25" s="251">
        <v>0</v>
      </c>
      <c r="EY25" s="251">
        <v>0</v>
      </c>
      <c r="EZ25" s="251">
        <v>0</v>
      </c>
      <c r="FA25" s="250">
        <v>0</v>
      </c>
      <c r="FC25" s="366">
        <f t="shared" si="47"/>
        <v>130963</v>
      </c>
      <c r="FD25" s="208">
        <v>41000</v>
      </c>
      <c r="FE25" s="367">
        <f t="shared" si="48"/>
        <v>0</v>
      </c>
      <c r="FF25" s="209">
        <v>0</v>
      </c>
      <c r="FG25" s="209">
        <v>0</v>
      </c>
      <c r="FH25" s="209">
        <v>0</v>
      </c>
      <c r="FI25" s="209">
        <v>0</v>
      </c>
      <c r="FJ25" s="209">
        <v>89963</v>
      </c>
      <c r="FK25" s="209">
        <v>0</v>
      </c>
      <c r="FL25" s="209">
        <v>0</v>
      </c>
      <c r="FM25" s="209">
        <v>0</v>
      </c>
      <c r="FN25" s="210">
        <v>0</v>
      </c>
      <c r="FP25" s="366">
        <f t="shared" si="49"/>
        <v>0</v>
      </c>
      <c r="FQ25" s="185"/>
      <c r="FR25" s="367">
        <f t="shared" si="50"/>
        <v>0</v>
      </c>
      <c r="FS25" s="186"/>
      <c r="FT25" s="186"/>
      <c r="FU25" s="186"/>
      <c r="FV25" s="186"/>
      <c r="FW25" s="186"/>
      <c r="FX25" s="186"/>
      <c r="FY25" s="186"/>
      <c r="FZ25" s="186"/>
      <c r="GA25" s="184"/>
      <c r="GC25" s="366">
        <f t="shared" si="51"/>
        <v>0</v>
      </c>
      <c r="GD25" s="223"/>
      <c r="GE25" s="367">
        <f t="shared" si="52"/>
        <v>0</v>
      </c>
      <c r="GF25" s="226"/>
      <c r="GG25" s="226"/>
      <c r="GH25" s="226"/>
      <c r="GI25" s="226"/>
      <c r="GJ25" s="226"/>
      <c r="GK25" s="226"/>
      <c r="GL25" s="226"/>
      <c r="GM25" s="226"/>
      <c r="GN25" s="225"/>
      <c r="GP25" s="366">
        <f t="shared" si="53"/>
        <v>0</v>
      </c>
      <c r="GQ25" s="208"/>
      <c r="GR25" s="367">
        <f t="shared" si="54"/>
        <v>0</v>
      </c>
      <c r="GS25" s="209"/>
      <c r="GT25" s="209"/>
      <c r="GU25" s="209"/>
      <c r="GV25" s="209"/>
      <c r="GW25" s="209"/>
      <c r="GX25" s="209"/>
      <c r="GY25" s="209"/>
      <c r="GZ25" s="209"/>
      <c r="HA25" s="210"/>
      <c r="HC25" s="366">
        <f t="shared" si="55"/>
        <v>0</v>
      </c>
      <c r="HD25" s="185"/>
      <c r="HE25" s="367">
        <f t="shared" si="56"/>
        <v>0</v>
      </c>
      <c r="HF25" s="186"/>
      <c r="HG25" s="186"/>
      <c r="HH25" s="186"/>
      <c r="HI25" s="186"/>
      <c r="HJ25" s="186"/>
      <c r="HK25" s="186"/>
      <c r="HL25" s="186"/>
      <c r="HM25" s="186"/>
      <c r="HN25" s="184"/>
    </row>
    <row r="26" spans="1:222" ht="21" customHeight="1">
      <c r="A26" s="371" t="s">
        <v>37</v>
      </c>
      <c r="B26" s="372" t="s">
        <v>118</v>
      </c>
      <c r="C26" s="366">
        <f t="shared" si="22"/>
        <v>3417442</v>
      </c>
      <c r="D26" s="564">
        <f t="shared" si="92"/>
        <v>287237</v>
      </c>
      <c r="E26" s="367">
        <f t="shared" si="23"/>
        <v>555785</v>
      </c>
      <c r="F26" s="565">
        <f t="shared" si="93"/>
        <v>31252</v>
      </c>
      <c r="G26" s="565">
        <f t="shared" si="91"/>
        <v>524533</v>
      </c>
      <c r="H26" s="565">
        <f t="shared" si="91"/>
        <v>0</v>
      </c>
      <c r="I26" s="565">
        <f t="shared" si="91"/>
        <v>0</v>
      </c>
      <c r="J26" s="565">
        <f t="shared" si="91"/>
        <v>2574420</v>
      </c>
      <c r="K26" s="565">
        <f t="shared" si="91"/>
        <v>0</v>
      </c>
      <c r="L26" s="565">
        <f t="shared" si="91"/>
        <v>0</v>
      </c>
      <c r="M26" s="565">
        <f t="shared" si="91"/>
        <v>0</v>
      </c>
      <c r="N26" s="565">
        <f t="shared" si="91"/>
        <v>0</v>
      </c>
      <c r="O26" s="117"/>
      <c r="P26" s="366">
        <f t="shared" si="25"/>
        <v>0</v>
      </c>
      <c r="Q26" s="610">
        <v>0</v>
      </c>
      <c r="R26" s="367">
        <f t="shared" si="26"/>
        <v>0</v>
      </c>
      <c r="S26" s="613">
        <v>0</v>
      </c>
      <c r="T26" s="613">
        <v>0</v>
      </c>
      <c r="U26" s="613">
        <v>0</v>
      </c>
      <c r="V26" s="613">
        <v>0</v>
      </c>
      <c r="W26" s="613">
        <v>0</v>
      </c>
      <c r="X26" s="613">
        <v>0</v>
      </c>
      <c r="Y26" s="613">
        <v>0</v>
      </c>
      <c r="Z26" s="613">
        <v>0</v>
      </c>
      <c r="AA26" s="612">
        <v>0</v>
      </c>
      <c r="AC26" s="366">
        <f t="shared" si="27"/>
        <v>2133366</v>
      </c>
      <c r="AD26" s="388">
        <v>114943</v>
      </c>
      <c r="AE26" s="367">
        <f t="shared" si="28"/>
        <v>18929</v>
      </c>
      <c r="AF26" s="391">
        <v>0</v>
      </c>
      <c r="AG26" s="391">
        <v>18929</v>
      </c>
      <c r="AH26" s="391">
        <v>0</v>
      </c>
      <c r="AI26" s="391">
        <v>0</v>
      </c>
      <c r="AJ26" s="391">
        <v>1999494</v>
      </c>
      <c r="AK26" s="391">
        <v>0</v>
      </c>
      <c r="AL26" s="391">
        <v>0</v>
      </c>
      <c r="AM26" s="391">
        <v>0</v>
      </c>
      <c r="AN26" s="390">
        <v>0</v>
      </c>
      <c r="AP26" s="366">
        <f t="shared" si="29"/>
        <v>543974</v>
      </c>
      <c r="AQ26" s="608">
        <v>0</v>
      </c>
      <c r="AR26" s="367">
        <f t="shared" si="30"/>
        <v>0</v>
      </c>
      <c r="AS26" s="618">
        <v>0</v>
      </c>
      <c r="AT26" s="618">
        <v>0</v>
      </c>
      <c r="AU26" s="618">
        <v>0</v>
      </c>
      <c r="AV26" s="618">
        <v>0</v>
      </c>
      <c r="AW26" s="618">
        <v>543974</v>
      </c>
      <c r="AX26" s="618">
        <v>0</v>
      </c>
      <c r="AY26" s="618">
        <v>0</v>
      </c>
      <c r="AZ26" s="618">
        <v>0</v>
      </c>
      <c r="BA26" s="617">
        <v>0</v>
      </c>
      <c r="BC26" s="366">
        <f t="shared" si="31"/>
        <v>0</v>
      </c>
      <c r="BD26" s="610">
        <v>0</v>
      </c>
      <c r="BE26" s="367">
        <f t="shared" si="32"/>
        <v>0</v>
      </c>
      <c r="BF26" s="613">
        <v>0</v>
      </c>
      <c r="BG26" s="613">
        <v>0</v>
      </c>
      <c r="BH26" s="613">
        <v>0</v>
      </c>
      <c r="BI26" s="613">
        <v>0</v>
      </c>
      <c r="BJ26" s="613">
        <v>0</v>
      </c>
      <c r="BK26" s="613">
        <v>0</v>
      </c>
      <c r="BL26" s="613">
        <v>0</v>
      </c>
      <c r="BM26" s="613">
        <v>0</v>
      </c>
      <c r="BN26" s="612">
        <v>0</v>
      </c>
      <c r="BP26" s="366">
        <f t="shared" si="33"/>
        <v>38924</v>
      </c>
      <c r="BQ26" s="600">
        <v>15724</v>
      </c>
      <c r="BR26" s="367">
        <f t="shared" si="34"/>
        <v>23200</v>
      </c>
      <c r="BS26" s="603">
        <v>0</v>
      </c>
      <c r="BT26" s="603">
        <v>23200</v>
      </c>
      <c r="BU26" s="603">
        <v>0</v>
      </c>
      <c r="BV26" s="603">
        <v>0</v>
      </c>
      <c r="BW26" s="603">
        <v>0</v>
      </c>
      <c r="BX26" s="603">
        <v>0</v>
      </c>
      <c r="BY26" s="603">
        <v>0</v>
      </c>
      <c r="BZ26" s="603">
        <v>0</v>
      </c>
      <c r="CA26" s="602">
        <v>0</v>
      </c>
      <c r="CC26" s="366">
        <f t="shared" si="35"/>
        <v>0</v>
      </c>
      <c r="CD26" s="610">
        <v>0</v>
      </c>
      <c r="CE26" s="367">
        <f t="shared" si="36"/>
        <v>0</v>
      </c>
      <c r="CF26" s="613">
        <v>0</v>
      </c>
      <c r="CG26" s="613">
        <v>0</v>
      </c>
      <c r="CH26" s="613">
        <v>0</v>
      </c>
      <c r="CI26" s="613">
        <v>0</v>
      </c>
      <c r="CJ26" s="613">
        <v>0</v>
      </c>
      <c r="CK26" s="613">
        <v>0</v>
      </c>
      <c r="CL26" s="613">
        <v>0</v>
      </c>
      <c r="CM26" s="613">
        <v>0</v>
      </c>
      <c r="CN26" s="612">
        <v>0</v>
      </c>
      <c r="CP26" s="366">
        <f t="shared" si="37"/>
        <v>0</v>
      </c>
      <c r="CQ26" s="185">
        <v>0</v>
      </c>
      <c r="CR26" s="367">
        <f t="shared" si="38"/>
        <v>0</v>
      </c>
      <c r="CS26" s="186">
        <v>0</v>
      </c>
      <c r="CT26" s="186">
        <v>0</v>
      </c>
      <c r="CU26" s="186">
        <v>0</v>
      </c>
      <c r="CV26" s="186">
        <v>0</v>
      </c>
      <c r="CW26" s="186">
        <v>0</v>
      </c>
      <c r="CX26" s="186">
        <v>0</v>
      </c>
      <c r="CY26" s="186">
        <v>0</v>
      </c>
      <c r="CZ26" s="186">
        <v>0</v>
      </c>
      <c r="DA26" s="184">
        <v>0</v>
      </c>
      <c r="DC26" s="366">
        <f t="shared" si="39"/>
        <v>0</v>
      </c>
      <c r="DD26" s="608">
        <v>0</v>
      </c>
      <c r="DE26" s="367">
        <f t="shared" si="40"/>
        <v>0</v>
      </c>
      <c r="DF26" s="618">
        <v>0</v>
      </c>
      <c r="DG26" s="618">
        <v>0</v>
      </c>
      <c r="DH26" s="618">
        <v>0</v>
      </c>
      <c r="DI26" s="618">
        <v>0</v>
      </c>
      <c r="DJ26" s="618">
        <v>0</v>
      </c>
      <c r="DK26" s="618">
        <v>0</v>
      </c>
      <c r="DL26" s="618">
        <v>0</v>
      </c>
      <c r="DM26" s="618">
        <v>0</v>
      </c>
      <c r="DN26" s="617">
        <v>0</v>
      </c>
      <c r="DP26" s="366">
        <f t="shared" si="41"/>
        <v>430796</v>
      </c>
      <c r="DQ26" s="248">
        <v>85487</v>
      </c>
      <c r="DR26" s="367">
        <f t="shared" si="42"/>
        <v>338258</v>
      </c>
      <c r="DS26" s="251">
        <v>23110</v>
      </c>
      <c r="DT26" s="251">
        <v>315148</v>
      </c>
      <c r="DU26" s="251">
        <v>0</v>
      </c>
      <c r="DV26" s="251">
        <v>0</v>
      </c>
      <c r="DW26" s="251">
        <v>7051</v>
      </c>
      <c r="DX26" s="251">
        <v>0</v>
      </c>
      <c r="DY26" s="251">
        <v>0</v>
      </c>
      <c r="DZ26" s="251">
        <v>0</v>
      </c>
      <c r="EA26" s="250">
        <v>0</v>
      </c>
      <c r="EC26" s="366">
        <f t="shared" si="43"/>
        <v>270382</v>
      </c>
      <c r="ED26" s="600">
        <v>71083</v>
      </c>
      <c r="EE26" s="367">
        <f t="shared" si="44"/>
        <v>175398</v>
      </c>
      <c r="EF26" s="603">
        <v>8142</v>
      </c>
      <c r="EG26" s="603">
        <v>167256</v>
      </c>
      <c r="EH26" s="603">
        <v>0</v>
      </c>
      <c r="EI26" s="603">
        <v>0</v>
      </c>
      <c r="EJ26" s="603">
        <v>23901</v>
      </c>
      <c r="EK26" s="603">
        <v>0</v>
      </c>
      <c r="EL26" s="603">
        <v>0</v>
      </c>
      <c r="EM26" s="603">
        <v>0</v>
      </c>
      <c r="EN26" s="602">
        <v>0</v>
      </c>
      <c r="EP26" s="366">
        <f>EQ26+ER26+EU26+EV26+EW26+EX26+EY26+EZ26+FA26</f>
        <v>0</v>
      </c>
      <c r="EQ26" s="248">
        <v>0</v>
      </c>
      <c r="ER26" s="367">
        <f t="shared" si="46"/>
        <v>0</v>
      </c>
      <c r="ES26" s="251">
        <v>0</v>
      </c>
      <c r="ET26" s="251">
        <v>0</v>
      </c>
      <c r="EU26" s="251">
        <v>0</v>
      </c>
      <c r="EV26" s="251">
        <v>0</v>
      </c>
      <c r="EW26" s="251">
        <v>0</v>
      </c>
      <c r="EX26" s="251">
        <v>0</v>
      </c>
      <c r="EY26" s="251">
        <v>0</v>
      </c>
      <c r="EZ26" s="251">
        <v>0</v>
      </c>
      <c r="FA26" s="250">
        <v>0</v>
      </c>
      <c r="FC26" s="366">
        <f t="shared" si="47"/>
        <v>0</v>
      </c>
      <c r="FD26" s="208">
        <v>0</v>
      </c>
      <c r="FE26" s="367">
        <f t="shared" si="48"/>
        <v>0</v>
      </c>
      <c r="FF26" s="209">
        <v>0</v>
      </c>
      <c r="FG26" s="209">
        <v>0</v>
      </c>
      <c r="FH26" s="209">
        <v>0</v>
      </c>
      <c r="FI26" s="209">
        <v>0</v>
      </c>
      <c r="FJ26" s="209">
        <v>0</v>
      </c>
      <c r="FK26" s="209">
        <v>0</v>
      </c>
      <c r="FL26" s="209">
        <v>0</v>
      </c>
      <c r="FM26" s="209">
        <v>0</v>
      </c>
      <c r="FN26" s="210">
        <v>0</v>
      </c>
      <c r="FP26" s="366">
        <f t="shared" si="49"/>
        <v>0</v>
      </c>
      <c r="FQ26" s="185"/>
      <c r="FR26" s="367">
        <f t="shared" si="50"/>
        <v>0</v>
      </c>
      <c r="FS26" s="186"/>
      <c r="FT26" s="186"/>
      <c r="FU26" s="186"/>
      <c r="FV26" s="186"/>
      <c r="FW26" s="186"/>
      <c r="FX26" s="186"/>
      <c r="FY26" s="186"/>
      <c r="FZ26" s="186"/>
      <c r="GA26" s="184"/>
      <c r="GC26" s="366">
        <f t="shared" si="51"/>
        <v>0</v>
      </c>
      <c r="GD26" s="223"/>
      <c r="GE26" s="367">
        <f t="shared" si="52"/>
        <v>0</v>
      </c>
      <c r="GF26" s="226"/>
      <c r="GG26" s="226"/>
      <c r="GH26" s="226"/>
      <c r="GI26" s="226"/>
      <c r="GJ26" s="226"/>
      <c r="GK26" s="226"/>
      <c r="GL26" s="226"/>
      <c r="GM26" s="226"/>
      <c r="GN26" s="225"/>
      <c r="GP26" s="366">
        <f t="shared" si="53"/>
        <v>0</v>
      </c>
      <c r="GQ26" s="208"/>
      <c r="GR26" s="367">
        <f t="shared" si="54"/>
        <v>0</v>
      </c>
      <c r="GS26" s="209"/>
      <c r="GT26" s="209"/>
      <c r="GU26" s="209"/>
      <c r="GV26" s="209"/>
      <c r="GW26" s="209"/>
      <c r="GX26" s="209"/>
      <c r="GY26" s="209"/>
      <c r="GZ26" s="209"/>
      <c r="HA26" s="210"/>
      <c r="HC26" s="366">
        <f t="shared" si="55"/>
        <v>0</v>
      </c>
      <c r="HD26" s="185"/>
      <c r="HE26" s="367">
        <f t="shared" si="56"/>
        <v>0</v>
      </c>
      <c r="HF26" s="186"/>
      <c r="HG26" s="186"/>
      <c r="HH26" s="186"/>
      <c r="HI26" s="186"/>
      <c r="HJ26" s="186"/>
      <c r="HK26" s="186"/>
      <c r="HL26" s="186"/>
      <c r="HM26" s="186"/>
      <c r="HN26" s="184"/>
    </row>
    <row r="27" spans="1:222" s="386" customFormat="1" ht="30.75" customHeight="1">
      <c r="A27" s="383" t="s">
        <v>64</v>
      </c>
      <c r="B27" s="384" t="s">
        <v>172</v>
      </c>
      <c r="C27" s="385">
        <f>(C18+C19+C20)/C17*100</f>
        <v>22.50652227181658</v>
      </c>
      <c r="D27" s="385">
        <f aca="true" t="shared" si="94" ref="D27:BN27">(D18+D19+D20)/D17*100</f>
        <v>39.750622433223114</v>
      </c>
      <c r="E27" s="385">
        <f t="shared" si="94"/>
        <v>9.687395526826844</v>
      </c>
      <c r="F27" s="385">
        <f t="shared" si="94"/>
        <v>100</v>
      </c>
      <c r="G27" s="385">
        <f t="shared" si="94"/>
        <v>9.210496688824565</v>
      </c>
      <c r="H27" s="385">
        <f t="shared" si="94"/>
        <v>93.60263205995247</v>
      </c>
      <c r="I27" s="385">
        <f t="shared" si="94"/>
        <v>100</v>
      </c>
      <c r="J27" s="385">
        <f t="shared" si="94"/>
        <v>11.930311788458598</v>
      </c>
      <c r="K27" s="385">
        <f t="shared" si="94"/>
        <v>32.61299812784167</v>
      </c>
      <c r="L27" s="385" t="e">
        <f t="shared" si="94"/>
        <v>#DIV/0!</v>
      </c>
      <c r="M27" s="385" t="e">
        <f t="shared" si="94"/>
        <v>#DIV/0!</v>
      </c>
      <c r="N27" s="385">
        <f t="shared" si="94"/>
        <v>100</v>
      </c>
      <c r="O27" s="385"/>
      <c r="P27" s="385">
        <f t="shared" si="94"/>
        <v>100</v>
      </c>
      <c r="Q27" s="385">
        <f t="shared" si="94"/>
        <v>100</v>
      </c>
      <c r="R27" s="385">
        <f t="shared" si="94"/>
        <v>100</v>
      </c>
      <c r="S27" s="385" t="e">
        <f t="shared" si="94"/>
        <v>#DIV/0!</v>
      </c>
      <c r="T27" s="385">
        <f t="shared" si="94"/>
        <v>100</v>
      </c>
      <c r="U27" s="385">
        <f t="shared" si="94"/>
        <v>100</v>
      </c>
      <c r="V27" s="385" t="e">
        <f t="shared" si="94"/>
        <v>#DIV/0!</v>
      </c>
      <c r="W27" s="385" t="e">
        <f t="shared" si="94"/>
        <v>#DIV/0!</v>
      </c>
      <c r="X27" s="385" t="e">
        <f t="shared" si="94"/>
        <v>#DIV/0!</v>
      </c>
      <c r="Y27" s="385" t="e">
        <f t="shared" si="94"/>
        <v>#DIV/0!</v>
      </c>
      <c r="Z27" s="385" t="e">
        <f t="shared" si="94"/>
        <v>#DIV/0!</v>
      </c>
      <c r="AA27" s="385" t="e">
        <f t="shared" si="94"/>
        <v>#DIV/0!</v>
      </c>
      <c r="AB27" s="385"/>
      <c r="AC27" s="385">
        <f t="shared" si="94"/>
        <v>14.510309257074741</v>
      </c>
      <c r="AD27" s="385">
        <f t="shared" si="94"/>
        <v>84.32280872851395</v>
      </c>
      <c r="AE27" s="385">
        <f t="shared" si="94"/>
        <v>0</v>
      </c>
      <c r="AF27" s="385" t="e">
        <f t="shared" si="94"/>
        <v>#DIV/0!</v>
      </c>
      <c r="AG27" s="385">
        <f t="shared" si="94"/>
        <v>0</v>
      </c>
      <c r="AH27" s="385" t="e">
        <f t="shared" si="94"/>
        <v>#DIV/0!</v>
      </c>
      <c r="AI27" s="385" t="e">
        <f t="shared" si="94"/>
        <v>#DIV/0!</v>
      </c>
      <c r="AJ27" s="385">
        <f t="shared" si="94"/>
        <v>52.450569081484886</v>
      </c>
      <c r="AK27" s="385" t="e">
        <f t="shared" si="94"/>
        <v>#DIV/0!</v>
      </c>
      <c r="AL27" s="385" t="e">
        <f t="shared" si="94"/>
        <v>#DIV/0!</v>
      </c>
      <c r="AM27" s="385" t="e">
        <f t="shared" si="94"/>
        <v>#DIV/0!</v>
      </c>
      <c r="AN27" s="385" t="e">
        <f t="shared" si="94"/>
        <v>#DIV/0!</v>
      </c>
      <c r="AO27" s="385"/>
      <c r="AP27" s="385">
        <f t="shared" si="94"/>
        <v>0</v>
      </c>
      <c r="AQ27" s="385" t="e">
        <f t="shared" si="94"/>
        <v>#DIV/0!</v>
      </c>
      <c r="AR27" s="385" t="e">
        <f t="shared" si="94"/>
        <v>#DIV/0!</v>
      </c>
      <c r="AS27" s="385" t="e">
        <f t="shared" si="94"/>
        <v>#DIV/0!</v>
      </c>
      <c r="AT27" s="385" t="e">
        <f t="shared" si="94"/>
        <v>#DIV/0!</v>
      </c>
      <c r="AU27" s="385" t="e">
        <f t="shared" si="94"/>
        <v>#DIV/0!</v>
      </c>
      <c r="AV27" s="385" t="e">
        <f t="shared" si="94"/>
        <v>#DIV/0!</v>
      </c>
      <c r="AW27" s="385">
        <f t="shared" si="94"/>
        <v>0</v>
      </c>
      <c r="AX27" s="385">
        <f t="shared" si="94"/>
        <v>0</v>
      </c>
      <c r="AY27" s="385" t="e">
        <f t="shared" si="94"/>
        <v>#DIV/0!</v>
      </c>
      <c r="AZ27" s="385" t="e">
        <f t="shared" si="94"/>
        <v>#DIV/0!</v>
      </c>
      <c r="BA27" s="385" t="e">
        <f t="shared" si="94"/>
        <v>#DIV/0!</v>
      </c>
      <c r="BB27" s="385"/>
      <c r="BC27" s="385">
        <f t="shared" si="94"/>
        <v>0.1008766178087581</v>
      </c>
      <c r="BD27" s="385">
        <f t="shared" si="94"/>
        <v>0.29792051480664955</v>
      </c>
      <c r="BE27" s="385">
        <f t="shared" si="94"/>
        <v>0</v>
      </c>
      <c r="BF27" s="385" t="e">
        <f t="shared" si="94"/>
        <v>#DIV/0!</v>
      </c>
      <c r="BG27" s="385">
        <f t="shared" si="94"/>
        <v>0</v>
      </c>
      <c r="BH27" s="385" t="e">
        <f t="shared" si="94"/>
        <v>#DIV/0!</v>
      </c>
      <c r="BI27" s="385" t="e">
        <f t="shared" si="94"/>
        <v>#DIV/0!</v>
      </c>
      <c r="BJ27" s="385">
        <f t="shared" si="94"/>
        <v>0</v>
      </c>
      <c r="BK27" s="385" t="e">
        <f t="shared" si="94"/>
        <v>#DIV/0!</v>
      </c>
      <c r="BL27" s="385" t="e">
        <f t="shared" si="94"/>
        <v>#DIV/0!</v>
      </c>
      <c r="BM27" s="385" t="e">
        <f t="shared" si="94"/>
        <v>#DIV/0!</v>
      </c>
      <c r="BN27" s="385" t="e">
        <f t="shared" si="94"/>
        <v>#DIV/0!</v>
      </c>
      <c r="BO27" s="385"/>
      <c r="BP27" s="385">
        <f aca="true" t="shared" si="95" ref="BP27:EA27">(BP18+BP19+BP20)/BP17*100</f>
        <v>24.72945487291754</v>
      </c>
      <c r="BQ27" s="385">
        <f t="shared" si="95"/>
        <v>27.789797292817486</v>
      </c>
      <c r="BR27" s="385" t="e">
        <f t="shared" si="95"/>
        <v>#DIV/0!</v>
      </c>
      <c r="BS27" s="385" t="e">
        <f t="shared" si="95"/>
        <v>#DIV/0!</v>
      </c>
      <c r="BT27" s="385" t="e">
        <f t="shared" si="95"/>
        <v>#DIV/0!</v>
      </c>
      <c r="BU27" s="385" t="e">
        <f t="shared" si="95"/>
        <v>#DIV/0!</v>
      </c>
      <c r="BV27" s="385" t="e">
        <f t="shared" si="95"/>
        <v>#DIV/0!</v>
      </c>
      <c r="BW27" s="385">
        <f t="shared" si="95"/>
        <v>0</v>
      </c>
      <c r="BX27" s="385" t="e">
        <f t="shared" si="95"/>
        <v>#DIV/0!</v>
      </c>
      <c r="BY27" s="385" t="e">
        <f t="shared" si="95"/>
        <v>#DIV/0!</v>
      </c>
      <c r="BZ27" s="385" t="e">
        <f t="shared" si="95"/>
        <v>#DIV/0!</v>
      </c>
      <c r="CA27" s="385" t="e">
        <f t="shared" si="95"/>
        <v>#DIV/0!</v>
      </c>
      <c r="CB27" s="385"/>
      <c r="CC27" s="385">
        <f t="shared" si="95"/>
        <v>100</v>
      </c>
      <c r="CD27" s="385">
        <f t="shared" si="95"/>
        <v>100</v>
      </c>
      <c r="CE27" s="385" t="e">
        <f t="shared" si="95"/>
        <v>#DIV/0!</v>
      </c>
      <c r="CF27" s="385" t="e">
        <f t="shared" si="95"/>
        <v>#DIV/0!</v>
      </c>
      <c r="CG27" s="385" t="e">
        <f t="shared" si="95"/>
        <v>#DIV/0!</v>
      </c>
      <c r="CH27" s="385">
        <f t="shared" si="95"/>
        <v>100</v>
      </c>
      <c r="CI27" s="385" t="e">
        <f t="shared" si="95"/>
        <v>#DIV/0!</v>
      </c>
      <c r="CJ27" s="385">
        <f t="shared" si="95"/>
        <v>100</v>
      </c>
      <c r="CK27" s="385" t="e">
        <f t="shared" si="95"/>
        <v>#DIV/0!</v>
      </c>
      <c r="CL27" s="385" t="e">
        <f t="shared" si="95"/>
        <v>#DIV/0!</v>
      </c>
      <c r="CM27" s="385" t="e">
        <f t="shared" si="95"/>
        <v>#DIV/0!</v>
      </c>
      <c r="CN27" s="385" t="e">
        <f t="shared" si="95"/>
        <v>#DIV/0!</v>
      </c>
      <c r="CO27" s="385"/>
      <c r="CP27" s="385">
        <f t="shared" si="95"/>
        <v>100</v>
      </c>
      <c r="CQ27" s="385">
        <f t="shared" si="95"/>
        <v>100</v>
      </c>
      <c r="CR27" s="385">
        <f t="shared" si="95"/>
        <v>100</v>
      </c>
      <c r="CS27" s="385" t="e">
        <f t="shared" si="95"/>
        <v>#DIV/0!</v>
      </c>
      <c r="CT27" s="385">
        <f t="shared" si="95"/>
        <v>100</v>
      </c>
      <c r="CU27" s="385">
        <f t="shared" si="95"/>
        <v>100</v>
      </c>
      <c r="CV27" s="385" t="e">
        <f t="shared" si="95"/>
        <v>#DIV/0!</v>
      </c>
      <c r="CW27" s="385" t="e">
        <f t="shared" si="95"/>
        <v>#DIV/0!</v>
      </c>
      <c r="CX27" s="385" t="e">
        <f t="shared" si="95"/>
        <v>#DIV/0!</v>
      </c>
      <c r="CY27" s="385" t="e">
        <f t="shared" si="95"/>
        <v>#DIV/0!</v>
      </c>
      <c r="CZ27" s="385" t="e">
        <f t="shared" si="95"/>
        <v>#DIV/0!</v>
      </c>
      <c r="DA27" s="385">
        <f t="shared" si="95"/>
        <v>100</v>
      </c>
      <c r="DB27" s="385"/>
      <c r="DC27" s="385">
        <f t="shared" si="95"/>
        <v>29.057067384545636</v>
      </c>
      <c r="DD27" s="385">
        <f t="shared" si="95"/>
        <v>21.712992964265876</v>
      </c>
      <c r="DE27" s="385">
        <f t="shared" si="95"/>
        <v>100</v>
      </c>
      <c r="DF27" s="385" t="e">
        <f t="shared" si="95"/>
        <v>#DIV/0!</v>
      </c>
      <c r="DG27" s="385">
        <f t="shared" si="95"/>
        <v>100</v>
      </c>
      <c r="DH27" s="385">
        <f t="shared" si="95"/>
        <v>100</v>
      </c>
      <c r="DI27" s="385" t="e">
        <f t="shared" si="95"/>
        <v>#DIV/0!</v>
      </c>
      <c r="DJ27" s="385">
        <f t="shared" si="95"/>
        <v>26.74040023070394</v>
      </c>
      <c r="DK27" s="385" t="e">
        <f t="shared" si="95"/>
        <v>#DIV/0!</v>
      </c>
      <c r="DL27" s="385" t="e">
        <f t="shared" si="95"/>
        <v>#DIV/0!</v>
      </c>
      <c r="DM27" s="385" t="e">
        <f t="shared" si="95"/>
        <v>#DIV/0!</v>
      </c>
      <c r="DN27" s="385" t="e">
        <f t="shared" si="95"/>
        <v>#DIV/0!</v>
      </c>
      <c r="DO27" s="385"/>
      <c r="DP27" s="385">
        <f t="shared" si="95"/>
        <v>52.54415465262488</v>
      </c>
      <c r="DQ27" s="385">
        <f t="shared" si="95"/>
        <v>93.13083667989449</v>
      </c>
      <c r="DR27" s="385">
        <f t="shared" si="95"/>
        <v>0</v>
      </c>
      <c r="DS27" s="385" t="e">
        <f t="shared" si="95"/>
        <v>#DIV/0!</v>
      </c>
      <c r="DT27" s="385">
        <f t="shared" si="95"/>
        <v>0</v>
      </c>
      <c r="DU27" s="385" t="e">
        <f t="shared" si="95"/>
        <v>#DIV/0!</v>
      </c>
      <c r="DV27" s="385" t="e">
        <f t="shared" si="95"/>
        <v>#DIV/0!</v>
      </c>
      <c r="DW27" s="385">
        <f t="shared" si="95"/>
        <v>11.580093615914706</v>
      </c>
      <c r="DX27" s="385">
        <f t="shared" si="95"/>
        <v>100</v>
      </c>
      <c r="DY27" s="385" t="e">
        <f t="shared" si="95"/>
        <v>#DIV/0!</v>
      </c>
      <c r="DZ27" s="385" t="e">
        <f t="shared" si="95"/>
        <v>#DIV/0!</v>
      </c>
      <c r="EA27" s="385" t="e">
        <f t="shared" si="95"/>
        <v>#DIV/0!</v>
      </c>
      <c r="EB27" s="385"/>
      <c r="EC27" s="385">
        <f aca="true" t="shared" si="96" ref="EC27:GM27">(EC18+EC19+EC20)/EC17*100</f>
        <v>47.978450578519336</v>
      </c>
      <c r="ED27" s="385">
        <f t="shared" si="96"/>
        <v>64.53179743979764</v>
      </c>
      <c r="EE27" s="385">
        <f t="shared" si="96"/>
        <v>83.44101258526275</v>
      </c>
      <c r="EF27" s="385">
        <f t="shared" si="96"/>
        <v>100</v>
      </c>
      <c r="EG27" s="385">
        <f t="shared" si="96"/>
        <v>82.07824278658696</v>
      </c>
      <c r="EH27" s="385">
        <f t="shared" si="96"/>
        <v>90.83769633507853</v>
      </c>
      <c r="EI27" s="385">
        <f t="shared" si="96"/>
        <v>100</v>
      </c>
      <c r="EJ27" s="385">
        <f t="shared" si="96"/>
        <v>1.9486340075607</v>
      </c>
      <c r="EK27" s="385" t="e">
        <f t="shared" si="96"/>
        <v>#DIV/0!</v>
      </c>
      <c r="EL27" s="385" t="e">
        <f t="shared" si="96"/>
        <v>#DIV/0!</v>
      </c>
      <c r="EM27" s="385" t="e">
        <f t="shared" si="96"/>
        <v>#DIV/0!</v>
      </c>
      <c r="EN27" s="385" t="e">
        <f t="shared" si="96"/>
        <v>#DIV/0!</v>
      </c>
      <c r="EO27" s="385"/>
      <c r="EP27" s="385">
        <f t="shared" si="96"/>
        <v>100</v>
      </c>
      <c r="EQ27" s="385">
        <f t="shared" si="96"/>
        <v>100</v>
      </c>
      <c r="ER27" s="385">
        <f t="shared" si="96"/>
        <v>100</v>
      </c>
      <c r="ES27" s="385" t="e">
        <f t="shared" si="96"/>
        <v>#DIV/0!</v>
      </c>
      <c r="ET27" s="385">
        <f t="shared" si="96"/>
        <v>100</v>
      </c>
      <c r="EU27" s="385">
        <f t="shared" si="96"/>
        <v>100</v>
      </c>
      <c r="EV27" s="385">
        <f t="shared" si="96"/>
        <v>100</v>
      </c>
      <c r="EW27" s="385">
        <f t="shared" si="96"/>
        <v>100</v>
      </c>
      <c r="EX27" s="385" t="e">
        <f t="shared" si="96"/>
        <v>#DIV/0!</v>
      </c>
      <c r="EY27" s="385" t="e">
        <f t="shared" si="96"/>
        <v>#DIV/0!</v>
      </c>
      <c r="EZ27" s="385" t="e">
        <f t="shared" si="96"/>
        <v>#DIV/0!</v>
      </c>
      <c r="FA27" s="385" t="e">
        <f t="shared" si="96"/>
        <v>#DIV/0!</v>
      </c>
      <c r="FB27" s="385"/>
      <c r="FC27" s="385">
        <f t="shared" si="96"/>
        <v>0.0002669316408087762</v>
      </c>
      <c r="FD27" s="385">
        <f t="shared" si="96"/>
        <v>0.0006936676811556504</v>
      </c>
      <c r="FE27" s="385">
        <f t="shared" si="96"/>
        <v>0</v>
      </c>
      <c r="FF27" s="385" t="e">
        <f t="shared" si="96"/>
        <v>#DIV/0!</v>
      </c>
      <c r="FG27" s="385">
        <f t="shared" si="96"/>
        <v>0</v>
      </c>
      <c r="FH27" s="385" t="e">
        <f t="shared" si="96"/>
        <v>#DIV/0!</v>
      </c>
      <c r="FI27" s="385" t="e">
        <f t="shared" si="96"/>
        <v>#DIV/0!</v>
      </c>
      <c r="FJ27" s="385">
        <f t="shared" si="96"/>
        <v>0</v>
      </c>
      <c r="FK27" s="385" t="e">
        <f t="shared" si="96"/>
        <v>#DIV/0!</v>
      </c>
      <c r="FL27" s="385" t="e">
        <f t="shared" si="96"/>
        <v>#DIV/0!</v>
      </c>
      <c r="FM27" s="385" t="e">
        <f t="shared" si="96"/>
        <v>#DIV/0!</v>
      </c>
      <c r="FN27" s="385" t="e">
        <f t="shared" si="96"/>
        <v>#DIV/0!</v>
      </c>
      <c r="FO27" s="385"/>
      <c r="FP27" s="385" t="e">
        <f t="shared" si="96"/>
        <v>#DIV/0!</v>
      </c>
      <c r="FQ27" s="385" t="e">
        <f t="shared" si="96"/>
        <v>#DIV/0!</v>
      </c>
      <c r="FR27" s="385" t="e">
        <f t="shared" si="96"/>
        <v>#DIV/0!</v>
      </c>
      <c r="FS27" s="385" t="e">
        <f t="shared" si="96"/>
        <v>#DIV/0!</v>
      </c>
      <c r="FT27" s="385" t="e">
        <f t="shared" si="96"/>
        <v>#DIV/0!</v>
      </c>
      <c r="FU27" s="385" t="e">
        <f t="shared" si="96"/>
        <v>#DIV/0!</v>
      </c>
      <c r="FV27" s="385" t="e">
        <f t="shared" si="96"/>
        <v>#DIV/0!</v>
      </c>
      <c r="FW27" s="385" t="e">
        <f t="shared" si="96"/>
        <v>#DIV/0!</v>
      </c>
      <c r="FX27" s="385" t="e">
        <f t="shared" si="96"/>
        <v>#DIV/0!</v>
      </c>
      <c r="FY27" s="385" t="e">
        <f t="shared" si="96"/>
        <v>#DIV/0!</v>
      </c>
      <c r="FZ27" s="385" t="e">
        <f t="shared" si="96"/>
        <v>#DIV/0!</v>
      </c>
      <c r="GA27" s="385" t="e">
        <f t="shared" si="96"/>
        <v>#DIV/0!</v>
      </c>
      <c r="GB27" s="385"/>
      <c r="GC27" s="385" t="e">
        <f t="shared" si="96"/>
        <v>#DIV/0!</v>
      </c>
      <c r="GD27" s="385" t="e">
        <f t="shared" si="96"/>
        <v>#DIV/0!</v>
      </c>
      <c r="GE27" s="385" t="e">
        <f t="shared" si="96"/>
        <v>#DIV/0!</v>
      </c>
      <c r="GF27" s="385" t="e">
        <f t="shared" si="96"/>
        <v>#DIV/0!</v>
      </c>
      <c r="GG27" s="385" t="e">
        <f t="shared" si="96"/>
        <v>#DIV/0!</v>
      </c>
      <c r="GH27" s="385" t="e">
        <f t="shared" si="96"/>
        <v>#DIV/0!</v>
      </c>
      <c r="GI27" s="385" t="e">
        <f t="shared" si="96"/>
        <v>#DIV/0!</v>
      </c>
      <c r="GJ27" s="385" t="e">
        <f t="shared" si="96"/>
        <v>#DIV/0!</v>
      </c>
      <c r="GK27" s="385" t="e">
        <f t="shared" si="96"/>
        <v>#DIV/0!</v>
      </c>
      <c r="GL27" s="385" t="e">
        <f t="shared" si="96"/>
        <v>#DIV/0!</v>
      </c>
      <c r="GM27" s="385" t="e">
        <f t="shared" si="96"/>
        <v>#DIV/0!</v>
      </c>
      <c r="GN27" s="385" t="e">
        <f aca="true" t="shared" si="97" ref="GN27:HN27">(GN18+GN19+GN20)/GN17*100</f>
        <v>#DIV/0!</v>
      </c>
      <c r="GO27" s="385"/>
      <c r="GP27" s="385" t="e">
        <f t="shared" si="97"/>
        <v>#DIV/0!</v>
      </c>
      <c r="GQ27" s="385" t="e">
        <f t="shared" si="97"/>
        <v>#DIV/0!</v>
      </c>
      <c r="GR27" s="385" t="e">
        <f t="shared" si="97"/>
        <v>#DIV/0!</v>
      </c>
      <c r="GS27" s="385" t="e">
        <f t="shared" si="97"/>
        <v>#DIV/0!</v>
      </c>
      <c r="GT27" s="385" t="e">
        <f t="shared" si="97"/>
        <v>#DIV/0!</v>
      </c>
      <c r="GU27" s="385" t="e">
        <f t="shared" si="97"/>
        <v>#DIV/0!</v>
      </c>
      <c r="GV27" s="385" t="e">
        <f t="shared" si="97"/>
        <v>#DIV/0!</v>
      </c>
      <c r="GW27" s="385" t="e">
        <f t="shared" si="97"/>
        <v>#DIV/0!</v>
      </c>
      <c r="GX27" s="385" t="e">
        <f t="shared" si="97"/>
        <v>#DIV/0!</v>
      </c>
      <c r="GY27" s="385" t="e">
        <f t="shared" si="97"/>
        <v>#DIV/0!</v>
      </c>
      <c r="GZ27" s="385" t="e">
        <f t="shared" si="97"/>
        <v>#DIV/0!</v>
      </c>
      <c r="HA27" s="385" t="e">
        <f t="shared" si="97"/>
        <v>#DIV/0!</v>
      </c>
      <c r="HB27" s="385"/>
      <c r="HC27" s="385" t="e">
        <f t="shared" si="97"/>
        <v>#DIV/0!</v>
      </c>
      <c r="HD27" s="385" t="e">
        <f t="shared" si="97"/>
        <v>#DIV/0!</v>
      </c>
      <c r="HE27" s="385" t="e">
        <f t="shared" si="97"/>
        <v>#DIV/0!</v>
      </c>
      <c r="HF27" s="385" t="e">
        <f t="shared" si="97"/>
        <v>#DIV/0!</v>
      </c>
      <c r="HG27" s="385" t="e">
        <f t="shared" si="97"/>
        <v>#DIV/0!</v>
      </c>
      <c r="HH27" s="385" t="e">
        <f t="shared" si="97"/>
        <v>#DIV/0!</v>
      </c>
      <c r="HI27" s="385" t="e">
        <f t="shared" si="97"/>
        <v>#DIV/0!</v>
      </c>
      <c r="HJ27" s="385" t="e">
        <f t="shared" si="97"/>
        <v>#DIV/0!</v>
      </c>
      <c r="HK27" s="385" t="e">
        <f t="shared" si="97"/>
        <v>#DIV/0!</v>
      </c>
      <c r="HL27" s="385" t="e">
        <f t="shared" si="97"/>
        <v>#DIV/0!</v>
      </c>
      <c r="HM27" s="385" t="e">
        <f t="shared" si="97"/>
        <v>#DIV/0!</v>
      </c>
      <c r="HN27" s="385" t="e">
        <f t="shared" si="97"/>
        <v>#DIV/0!</v>
      </c>
    </row>
    <row r="28" spans="1:13" s="110" customFormat="1" ht="15.75" customHeight="1">
      <c r="A28" s="376"/>
      <c r="B28" s="132"/>
      <c r="J28" s="991" t="s">
        <v>7</v>
      </c>
      <c r="K28" s="991"/>
      <c r="L28" s="991"/>
      <c r="M28" s="991"/>
    </row>
    <row r="29" spans="1:16" s="377" customFormat="1" ht="21.75" customHeight="1">
      <c r="A29" s="159"/>
      <c r="B29" s="117"/>
      <c r="C29" s="117"/>
      <c r="D29" s="117"/>
      <c r="E29" s="117"/>
      <c r="F29" s="117"/>
      <c r="G29" s="117"/>
      <c r="H29" s="117"/>
      <c r="I29" s="987"/>
      <c r="J29" s="987"/>
      <c r="K29" s="117"/>
      <c r="L29" s="117"/>
      <c r="M29" s="117"/>
      <c r="N29" s="117"/>
      <c r="O29" s="117"/>
      <c r="P29" s="117"/>
    </row>
    <row r="30" spans="1:10" s="377" customFormat="1" ht="21.75" customHeight="1">
      <c r="A30" s="986"/>
      <c r="B30" s="986"/>
      <c r="C30" s="378"/>
      <c r="D30" s="378"/>
      <c r="E30" s="378"/>
      <c r="I30" s="986"/>
      <c r="J30" s="986"/>
    </row>
    <row r="31" spans="1:10" s="377" customFormat="1" ht="21.75" customHeight="1">
      <c r="A31" s="986"/>
      <c r="B31" s="986"/>
      <c r="C31" s="378"/>
      <c r="D31" s="378"/>
      <c r="E31" s="378"/>
      <c r="F31" s="377" t="s">
        <v>3</v>
      </c>
      <c r="I31" s="988"/>
      <c r="J31" s="988"/>
    </row>
    <row r="32" spans="1:10" s="377" customFormat="1" ht="21.75" customHeight="1">
      <c r="A32" s="379"/>
      <c r="B32" s="379"/>
      <c r="C32" s="378"/>
      <c r="D32" s="378" t="s">
        <v>3</v>
      </c>
      <c r="E32" s="378"/>
      <c r="I32" s="986"/>
      <c r="J32" s="986"/>
    </row>
    <row r="33" s="377" customFormat="1" ht="19.5" customHeight="1"/>
    <row r="34" spans="1:13" ht="24" customHeight="1">
      <c r="A34" s="985"/>
      <c r="B34" s="985"/>
      <c r="C34" s="377"/>
      <c r="D34" s="377"/>
      <c r="E34" s="377"/>
      <c r="F34" s="377"/>
      <c r="G34" s="377"/>
      <c r="H34" s="377"/>
      <c r="I34" s="985"/>
      <c r="J34" s="985"/>
      <c r="K34" s="377"/>
      <c r="L34" s="377"/>
      <c r="M34" s="377"/>
    </row>
    <row r="35" spans="1:13" ht="17.25" customHeight="1">
      <c r="A35" s="984"/>
      <c r="B35" s="984"/>
      <c r="C35" s="377"/>
      <c r="D35" s="377"/>
      <c r="E35" s="377"/>
      <c r="F35" s="377"/>
      <c r="G35" s="377"/>
      <c r="H35" s="377"/>
      <c r="I35" s="984"/>
      <c r="J35" s="984"/>
      <c r="K35" s="377"/>
      <c r="L35" s="377"/>
      <c r="M35" s="377"/>
    </row>
    <row r="36" spans="1:13" ht="17.25" customHeight="1">
      <c r="A36" s="984"/>
      <c r="B36" s="984"/>
      <c r="C36" s="377"/>
      <c r="D36" s="377"/>
      <c r="E36" s="377"/>
      <c r="F36" s="377"/>
      <c r="G36" s="377"/>
      <c r="H36" s="377"/>
      <c r="I36" s="984"/>
      <c r="J36" s="984"/>
      <c r="K36" s="377"/>
      <c r="L36" s="377"/>
      <c r="M36" s="377"/>
    </row>
    <row r="37" spans="1:13" ht="17.25" customHeight="1">
      <c r="A37" s="984"/>
      <c r="B37" s="984"/>
      <c r="C37" s="377"/>
      <c r="D37" s="377"/>
      <c r="E37" s="377"/>
      <c r="F37" s="377"/>
      <c r="G37" s="377"/>
      <c r="H37" s="377"/>
      <c r="I37" s="984"/>
      <c r="J37" s="984"/>
      <c r="K37" s="377"/>
      <c r="L37" s="377"/>
      <c r="M37" s="377"/>
    </row>
    <row r="38" spans="1:13" ht="17.25" customHeight="1">
      <c r="A38" s="984"/>
      <c r="B38" s="984"/>
      <c r="C38" s="377"/>
      <c r="D38" s="377"/>
      <c r="E38" s="377"/>
      <c r="F38" s="377"/>
      <c r="G38" s="377"/>
      <c r="H38" s="377"/>
      <c r="I38" s="984"/>
      <c r="J38" s="984"/>
      <c r="K38" s="377"/>
      <c r="L38" s="377"/>
      <c r="M38" s="377"/>
    </row>
    <row r="39" spans="1:13" ht="15">
      <c r="A39" s="377"/>
      <c r="B39" s="377"/>
      <c r="C39" s="377"/>
      <c r="D39" s="377"/>
      <c r="E39" s="377"/>
      <c r="F39" s="377"/>
      <c r="G39" s="377"/>
      <c r="H39" s="377"/>
      <c r="I39" s="984"/>
      <c r="J39" s="984"/>
      <c r="K39" s="377"/>
      <c r="L39" s="377"/>
      <c r="M39" s="377"/>
    </row>
    <row r="40" spans="1:13" ht="15">
      <c r="A40" s="377"/>
      <c r="B40" s="377"/>
      <c r="C40" s="377"/>
      <c r="D40" s="377"/>
      <c r="E40" s="377"/>
      <c r="F40" s="377"/>
      <c r="G40" s="377"/>
      <c r="H40" s="377"/>
      <c r="I40" s="381"/>
      <c r="J40" s="381"/>
      <c r="K40" s="377"/>
      <c r="L40" s="377"/>
      <c r="M40" s="377"/>
    </row>
    <row r="41" spans="1:13" ht="17.25">
      <c r="A41" s="377"/>
      <c r="B41" s="985"/>
      <c r="C41" s="985"/>
      <c r="D41" s="985"/>
      <c r="E41" s="985"/>
      <c r="F41" s="985"/>
      <c r="G41" s="380"/>
      <c r="H41" s="380"/>
      <c r="I41" s="377"/>
      <c r="J41" s="377"/>
      <c r="K41" s="377"/>
      <c r="L41" s="377"/>
      <c r="M41" s="377"/>
    </row>
    <row r="42" spans="1:13" ht="15.75">
      <c r="A42" s="377"/>
      <c r="B42" s="984"/>
      <c r="C42" s="984"/>
      <c r="D42" s="984"/>
      <c r="E42" s="984"/>
      <c r="F42" s="984"/>
      <c r="G42" s="381"/>
      <c r="H42" s="381"/>
      <c r="I42" s="377"/>
      <c r="J42" s="377"/>
      <c r="K42" s="382"/>
      <c r="L42" s="382"/>
      <c r="M42" s="382"/>
    </row>
    <row r="43" spans="1:13" ht="15">
      <c r="A43" s="377"/>
      <c r="B43" s="984"/>
      <c r="C43" s="984"/>
      <c r="D43" s="984"/>
      <c r="E43" s="984"/>
      <c r="F43" s="984"/>
      <c r="G43" s="381"/>
      <c r="H43" s="381"/>
      <c r="I43" s="377"/>
      <c r="J43" s="377"/>
      <c r="K43" s="377"/>
      <c r="L43" s="377"/>
      <c r="M43" s="377"/>
    </row>
    <row r="44" spans="1:13" ht="15">
      <c r="A44" s="377"/>
      <c r="B44" s="984"/>
      <c r="C44" s="984"/>
      <c r="D44" s="984"/>
      <c r="E44" s="984"/>
      <c r="F44" s="984"/>
      <c r="G44" s="381"/>
      <c r="H44" s="381"/>
      <c r="I44" s="377"/>
      <c r="J44" s="377"/>
      <c r="K44" s="377"/>
      <c r="L44" s="377"/>
      <c r="M44" s="377"/>
    </row>
    <row r="45" spans="1:13" ht="15">
      <c r="A45" s="377"/>
      <c r="B45" s="984"/>
      <c r="C45" s="984"/>
      <c r="D45" s="984"/>
      <c r="E45" s="984"/>
      <c r="F45" s="984"/>
      <c r="G45" s="381"/>
      <c r="H45" s="381"/>
      <c r="I45" s="377"/>
      <c r="J45" s="377"/>
      <c r="K45" s="377"/>
      <c r="L45" s="377"/>
      <c r="M45" s="377"/>
    </row>
    <row r="46" spans="1:13" ht="15">
      <c r="A46" s="377"/>
      <c r="B46" s="377"/>
      <c r="C46" s="377"/>
      <c r="D46" s="377"/>
      <c r="E46" s="377"/>
      <c r="F46" s="377"/>
      <c r="G46" s="377"/>
      <c r="H46" s="377"/>
      <c r="I46" s="377"/>
      <c r="J46" s="377"/>
      <c r="K46" s="377"/>
      <c r="L46" s="377"/>
      <c r="M46" s="377"/>
    </row>
    <row r="47" spans="1:13" ht="15.75">
      <c r="A47" s="377"/>
      <c r="B47" s="117"/>
      <c r="C47" s="377"/>
      <c r="D47" s="377"/>
      <c r="E47" s="377"/>
      <c r="F47" s="377"/>
      <c r="G47" s="377"/>
      <c r="H47" s="377"/>
      <c r="I47" s="377"/>
      <c r="J47" s="377"/>
      <c r="K47" s="377"/>
      <c r="L47" s="377"/>
      <c r="M47" s="377"/>
    </row>
    <row r="48" spans="1:13" ht="15">
      <c r="A48" s="377"/>
      <c r="B48" s="377"/>
      <c r="C48" s="377"/>
      <c r="D48" s="377"/>
      <c r="E48" s="377"/>
      <c r="F48" s="377"/>
      <c r="G48" s="377"/>
      <c r="H48" s="377"/>
      <c r="I48" s="377"/>
      <c r="J48" s="377"/>
      <c r="K48" s="377"/>
      <c r="L48" s="377"/>
      <c r="M48" s="377"/>
    </row>
    <row r="49" spans="1:13" ht="15">
      <c r="A49" s="377"/>
      <c r="B49" s="377"/>
      <c r="C49" s="377"/>
      <c r="D49" s="377"/>
      <c r="E49" s="377"/>
      <c r="F49" s="377"/>
      <c r="G49" s="377"/>
      <c r="H49" s="377"/>
      <c r="I49" s="377"/>
      <c r="J49" s="377"/>
      <c r="K49" s="377"/>
      <c r="L49" s="377"/>
      <c r="M49" s="377"/>
    </row>
    <row r="50" spans="1:13" ht="15">
      <c r="A50" s="377"/>
      <c r="B50" s="377"/>
      <c r="C50" s="377"/>
      <c r="D50" s="377"/>
      <c r="E50" s="377"/>
      <c r="F50" s="377"/>
      <c r="G50" s="377"/>
      <c r="H50" s="377"/>
      <c r="I50" s="377"/>
      <c r="J50" s="377"/>
      <c r="K50" s="377"/>
      <c r="L50" s="377"/>
      <c r="M50" s="377"/>
    </row>
    <row r="51" spans="1:13" ht="15">
      <c r="A51" s="377"/>
      <c r="B51" s="377"/>
      <c r="C51" s="377"/>
      <c r="D51" s="377"/>
      <c r="E51" s="377"/>
      <c r="F51" s="377"/>
      <c r="G51" s="377"/>
      <c r="H51" s="377"/>
      <c r="I51" s="377"/>
      <c r="J51" s="377"/>
      <c r="K51" s="377"/>
      <c r="L51" s="377"/>
      <c r="M51" s="377"/>
    </row>
    <row r="52" spans="1:13" ht="15">
      <c r="A52" s="377"/>
      <c r="B52" s="377"/>
      <c r="C52" s="377"/>
      <c r="D52" s="377"/>
      <c r="E52" s="377"/>
      <c r="F52" s="377"/>
      <c r="G52" s="377"/>
      <c r="H52" s="377"/>
      <c r="I52" s="377"/>
      <c r="J52" s="377"/>
      <c r="K52" s="377"/>
      <c r="L52" s="377"/>
      <c r="M52" s="377"/>
    </row>
    <row r="53" spans="1:13" ht="15">
      <c r="A53" s="377"/>
      <c r="B53" s="377"/>
      <c r="C53" s="377"/>
      <c r="D53" s="377"/>
      <c r="E53" s="377"/>
      <c r="F53" s="377"/>
      <c r="G53" s="377"/>
      <c r="H53" s="377"/>
      <c r="I53" s="377"/>
      <c r="J53" s="377"/>
      <c r="K53" s="377"/>
      <c r="L53" s="377"/>
      <c r="M53" s="377"/>
    </row>
    <row r="54" spans="1:13" ht="15">
      <c r="A54" s="377"/>
      <c r="B54" s="377"/>
      <c r="C54" s="377"/>
      <c r="D54" s="377"/>
      <c r="E54" s="377"/>
      <c r="F54" s="377"/>
      <c r="G54" s="377"/>
      <c r="H54" s="377"/>
      <c r="I54" s="377"/>
      <c r="J54" s="377"/>
      <c r="K54" s="377"/>
      <c r="L54" s="377"/>
      <c r="M54" s="377"/>
    </row>
    <row r="55" spans="1:13" ht="15">
      <c r="A55" s="377"/>
      <c r="B55" s="377"/>
      <c r="C55" s="377"/>
      <c r="D55" s="377"/>
      <c r="E55" s="377"/>
      <c r="F55" s="377"/>
      <c r="G55" s="377"/>
      <c r="H55" s="377"/>
      <c r="I55" s="377"/>
      <c r="J55" s="377"/>
      <c r="K55" s="377"/>
      <c r="L55" s="377"/>
      <c r="M55" s="377"/>
    </row>
    <row r="56" spans="1:13" ht="15">
      <c r="A56" s="377"/>
      <c r="B56" s="377"/>
      <c r="C56" s="377"/>
      <c r="D56" s="377"/>
      <c r="E56" s="377"/>
      <c r="F56" s="377"/>
      <c r="G56" s="377"/>
      <c r="H56" s="377"/>
      <c r="I56" s="377"/>
      <c r="J56" s="377"/>
      <c r="K56" s="377"/>
      <c r="L56" s="377"/>
      <c r="M56" s="377"/>
    </row>
    <row r="57" spans="1:13" ht="15">
      <c r="A57" s="377"/>
      <c r="B57" s="377"/>
      <c r="C57" s="377"/>
      <c r="D57" s="377"/>
      <c r="E57" s="377"/>
      <c r="F57" s="377"/>
      <c r="G57" s="377"/>
      <c r="H57" s="377"/>
      <c r="I57" s="377"/>
      <c r="J57" s="377"/>
      <c r="K57" s="377"/>
      <c r="L57" s="377"/>
      <c r="M57" s="377"/>
    </row>
    <row r="58" spans="1:13" ht="15">
      <c r="A58" s="377"/>
      <c r="B58" s="377"/>
      <c r="C58" s="377"/>
      <c r="D58" s="377"/>
      <c r="E58" s="377"/>
      <c r="F58" s="377"/>
      <c r="G58" s="377"/>
      <c r="H58" s="377"/>
      <c r="I58" s="377"/>
      <c r="J58" s="377"/>
      <c r="K58" s="377"/>
      <c r="L58" s="377"/>
      <c r="M58" s="377"/>
    </row>
    <row r="59" spans="1:13" ht="15">
      <c r="A59" s="377"/>
      <c r="B59" s="377"/>
      <c r="C59" s="377"/>
      <c r="D59" s="377"/>
      <c r="E59" s="377"/>
      <c r="F59" s="377"/>
      <c r="G59" s="377"/>
      <c r="H59" s="377"/>
      <c r="I59" s="377"/>
      <c r="J59" s="377"/>
      <c r="K59" s="377"/>
      <c r="L59" s="377"/>
      <c r="M59" s="377"/>
    </row>
    <row r="60" spans="1:13" ht="15">
      <c r="A60" s="377"/>
      <c r="B60" s="377"/>
      <c r="C60" s="377"/>
      <c r="D60" s="377"/>
      <c r="E60" s="377"/>
      <c r="F60" s="377"/>
      <c r="G60" s="377"/>
      <c r="H60" s="377"/>
      <c r="I60" s="377"/>
      <c r="J60" s="377"/>
      <c r="K60" s="377"/>
      <c r="L60" s="377"/>
      <c r="M60" s="377"/>
    </row>
    <row r="61" spans="1:13" ht="15">
      <c r="A61" s="377"/>
      <c r="B61" s="377"/>
      <c r="C61" s="377"/>
      <c r="D61" s="377"/>
      <c r="E61" s="377"/>
      <c r="F61" s="377"/>
      <c r="G61" s="377"/>
      <c r="H61" s="377"/>
      <c r="I61" s="377"/>
      <c r="J61" s="377"/>
      <c r="K61" s="377"/>
      <c r="L61" s="377"/>
      <c r="M61" s="377"/>
    </row>
    <row r="62" spans="1:13" ht="15">
      <c r="A62" s="377"/>
      <c r="B62" s="377"/>
      <c r="C62" s="377"/>
      <c r="D62" s="377"/>
      <c r="E62" s="377"/>
      <c r="F62" s="377"/>
      <c r="G62" s="377"/>
      <c r="H62" s="377"/>
      <c r="I62" s="377"/>
      <c r="J62" s="377"/>
      <c r="K62" s="377"/>
      <c r="L62" s="377"/>
      <c r="M62" s="377"/>
    </row>
    <row r="63" spans="1:13" ht="15">
      <c r="A63" s="377"/>
      <c r="B63" s="377"/>
      <c r="C63" s="377"/>
      <c r="D63" s="377"/>
      <c r="E63" s="377"/>
      <c r="F63" s="377"/>
      <c r="G63" s="377"/>
      <c r="H63" s="377"/>
      <c r="I63" s="377"/>
      <c r="J63" s="377"/>
      <c r="K63" s="377"/>
      <c r="L63" s="377"/>
      <c r="M63" s="377"/>
    </row>
  </sheetData>
  <sheetProtection/>
  <mergeCells count="251">
    <mergeCell ref="GR8:GR9"/>
    <mergeCell ref="GS8:GT8"/>
    <mergeCell ref="HC6:HC9"/>
    <mergeCell ref="HE8:HE9"/>
    <mergeCell ref="HD6:HN6"/>
    <mergeCell ref="HD7:HD9"/>
    <mergeCell ref="HE7:HG7"/>
    <mergeCell ref="HH7:HH9"/>
    <mergeCell ref="HI7:HI9"/>
    <mergeCell ref="HJ7:HJ9"/>
    <mergeCell ref="HM7:HM9"/>
    <mergeCell ref="HN7:HN9"/>
    <mergeCell ref="HA7:HA9"/>
    <mergeCell ref="HF8:HG8"/>
    <mergeCell ref="HK7:HK9"/>
    <mergeCell ref="HL7:HL9"/>
    <mergeCell ref="GP6:GP9"/>
    <mergeCell ref="GQ6:HA6"/>
    <mergeCell ref="GQ7:GQ9"/>
    <mergeCell ref="GR7:GT7"/>
    <mergeCell ref="GU7:GU9"/>
    <mergeCell ref="GV7:GV9"/>
    <mergeCell ref="GW7:GW9"/>
    <mergeCell ref="GX7:GX9"/>
    <mergeCell ref="GY7:GY9"/>
    <mergeCell ref="GZ7:GZ9"/>
    <mergeCell ref="FZ7:FZ9"/>
    <mergeCell ref="GL7:GL9"/>
    <mergeCell ref="GM7:GM9"/>
    <mergeCell ref="GN7:GN9"/>
    <mergeCell ref="GE8:GE9"/>
    <mergeCell ref="GF8:GG8"/>
    <mergeCell ref="GK7:GK9"/>
    <mergeCell ref="GD7:GD9"/>
    <mergeCell ref="FU7:FU9"/>
    <mergeCell ref="FV7:FV9"/>
    <mergeCell ref="FR8:FR9"/>
    <mergeCell ref="FS8:FT8"/>
    <mergeCell ref="FX7:FX9"/>
    <mergeCell ref="FY7:FY9"/>
    <mergeCell ref="FP6:FP9"/>
    <mergeCell ref="GC6:GC9"/>
    <mergeCell ref="GD6:GN6"/>
    <mergeCell ref="GE7:GG7"/>
    <mergeCell ref="GH7:GH9"/>
    <mergeCell ref="GI7:GI9"/>
    <mergeCell ref="GJ7:GJ9"/>
    <mergeCell ref="FQ6:GA6"/>
    <mergeCell ref="FQ7:FQ9"/>
    <mergeCell ref="FR7:FT7"/>
    <mergeCell ref="FE7:FG7"/>
    <mergeCell ref="FH7:FH9"/>
    <mergeCell ref="FI7:FI9"/>
    <mergeCell ref="FJ7:FJ9"/>
    <mergeCell ref="GA7:GA9"/>
    <mergeCell ref="FK7:FK9"/>
    <mergeCell ref="FL7:FL9"/>
    <mergeCell ref="FM7:FM9"/>
    <mergeCell ref="FW7:FW9"/>
    <mergeCell ref="FN7:FN9"/>
    <mergeCell ref="EY7:EY9"/>
    <mergeCell ref="EZ7:EZ9"/>
    <mergeCell ref="FA7:FA9"/>
    <mergeCell ref="FE8:FE9"/>
    <mergeCell ref="FF8:FG8"/>
    <mergeCell ref="ER8:ER9"/>
    <mergeCell ref="ES8:ET8"/>
    <mergeCell ref="FC6:FC9"/>
    <mergeCell ref="FD6:FN6"/>
    <mergeCell ref="FD7:FD9"/>
    <mergeCell ref="EE8:EE9"/>
    <mergeCell ref="EF8:EG8"/>
    <mergeCell ref="EP6:EP9"/>
    <mergeCell ref="EQ6:FA6"/>
    <mergeCell ref="EQ7:EQ9"/>
    <mergeCell ref="ER7:ET7"/>
    <mergeCell ref="EU7:EU9"/>
    <mergeCell ref="EV7:EV9"/>
    <mergeCell ref="EW7:EW9"/>
    <mergeCell ref="EX7:EX9"/>
    <mergeCell ref="ED6:EN6"/>
    <mergeCell ref="ED7:ED9"/>
    <mergeCell ref="EE7:EG7"/>
    <mergeCell ref="EH7:EH9"/>
    <mergeCell ref="EI7:EI9"/>
    <mergeCell ref="EJ7:EJ9"/>
    <mergeCell ref="EK7:EK9"/>
    <mergeCell ref="EL7:EL9"/>
    <mergeCell ref="EM7:EM9"/>
    <mergeCell ref="EN7:EN9"/>
    <mergeCell ref="EC6:EC9"/>
    <mergeCell ref="DP6:DP9"/>
    <mergeCell ref="DQ6:EA6"/>
    <mergeCell ref="DQ7:DQ9"/>
    <mergeCell ref="DR7:DT7"/>
    <mergeCell ref="DU7:DU9"/>
    <mergeCell ref="DV7:DV9"/>
    <mergeCell ref="DL7:DL9"/>
    <mergeCell ref="DM7:DM9"/>
    <mergeCell ref="DN7:DN9"/>
    <mergeCell ref="EA7:EA9"/>
    <mergeCell ref="DR8:DR9"/>
    <mergeCell ref="DS8:DT8"/>
    <mergeCell ref="DW7:DW9"/>
    <mergeCell ref="DX7:DX9"/>
    <mergeCell ref="DY7:DY9"/>
    <mergeCell ref="DZ7:DZ9"/>
    <mergeCell ref="DE8:DE9"/>
    <mergeCell ref="DF8:DG8"/>
    <mergeCell ref="CR8:CR9"/>
    <mergeCell ref="CS8:CT8"/>
    <mergeCell ref="DC6:DC9"/>
    <mergeCell ref="DD6:DN6"/>
    <mergeCell ref="DD7:DD9"/>
    <mergeCell ref="DE7:DG7"/>
    <mergeCell ref="DH7:DH9"/>
    <mergeCell ref="DI7:DI9"/>
    <mergeCell ref="DJ7:DJ9"/>
    <mergeCell ref="DK7:DK9"/>
    <mergeCell ref="CQ6:DA6"/>
    <mergeCell ref="CQ7:CQ9"/>
    <mergeCell ref="CR7:CT7"/>
    <mergeCell ref="CU7:CU9"/>
    <mergeCell ref="CV7:CV9"/>
    <mergeCell ref="CW7:CW9"/>
    <mergeCell ref="CX7:CX9"/>
    <mergeCell ref="CY7:CY9"/>
    <mergeCell ref="CZ7:CZ9"/>
    <mergeCell ref="DA7:DA9"/>
    <mergeCell ref="CN7:CN9"/>
    <mergeCell ref="CP6:CP9"/>
    <mergeCell ref="CD6:CN6"/>
    <mergeCell ref="CD7:CD9"/>
    <mergeCell ref="CE7:CG7"/>
    <mergeCell ref="CH7:CH9"/>
    <mergeCell ref="CI7:CI9"/>
    <mergeCell ref="CK7:CK9"/>
    <mergeCell ref="CL7:CL9"/>
    <mergeCell ref="CM7:CM9"/>
    <mergeCell ref="BY7:BY9"/>
    <mergeCell ref="BZ7:BZ9"/>
    <mergeCell ref="CA7:CA9"/>
    <mergeCell ref="CE8:CE9"/>
    <mergeCell ref="CF8:CG8"/>
    <mergeCell ref="CC6:CC9"/>
    <mergeCell ref="BU7:BU9"/>
    <mergeCell ref="BV7:BV9"/>
    <mergeCell ref="CJ7:CJ9"/>
    <mergeCell ref="BX7:BX9"/>
    <mergeCell ref="BR8:BR9"/>
    <mergeCell ref="BW7:BW9"/>
    <mergeCell ref="BS8:BT8"/>
    <mergeCell ref="BF8:BG8"/>
    <mergeCell ref="BP6:BP9"/>
    <mergeCell ref="BQ6:CA6"/>
    <mergeCell ref="BQ7:BQ9"/>
    <mergeCell ref="BD6:BN6"/>
    <mergeCell ref="BD7:BD9"/>
    <mergeCell ref="BE7:BG7"/>
    <mergeCell ref="BK7:BK9"/>
    <mergeCell ref="BL7:BL9"/>
    <mergeCell ref="BR7:BT7"/>
    <mergeCell ref="BM7:BM9"/>
    <mergeCell ref="BN7:BN9"/>
    <mergeCell ref="BA7:BA9"/>
    <mergeCell ref="AR8:AR9"/>
    <mergeCell ref="AS8:AT8"/>
    <mergeCell ref="BC6:BC9"/>
    <mergeCell ref="BH7:BH9"/>
    <mergeCell ref="BI7:BI9"/>
    <mergeCell ref="BJ7:BJ9"/>
    <mergeCell ref="BE8:BE9"/>
    <mergeCell ref="AP6:AP9"/>
    <mergeCell ref="AQ6:BA6"/>
    <mergeCell ref="AQ7:AQ9"/>
    <mergeCell ref="AR7:AT7"/>
    <mergeCell ref="AU7:AU9"/>
    <mergeCell ref="AV7:AV9"/>
    <mergeCell ref="AW7:AW9"/>
    <mergeCell ref="AX7:AX9"/>
    <mergeCell ref="AY7:AY9"/>
    <mergeCell ref="AZ7:AZ9"/>
    <mergeCell ref="AN7:AN9"/>
    <mergeCell ref="AE8:AE9"/>
    <mergeCell ref="AF8:AG8"/>
    <mergeCell ref="AK7:AK9"/>
    <mergeCell ref="AD7:AD9"/>
    <mergeCell ref="AE7:AG7"/>
    <mergeCell ref="AH7:AH9"/>
    <mergeCell ref="AI7:AI9"/>
    <mergeCell ref="AJ7:AJ9"/>
    <mergeCell ref="U7:U9"/>
    <mergeCell ref="V7:V9"/>
    <mergeCell ref="AL7:AL9"/>
    <mergeCell ref="AC6:AC9"/>
    <mergeCell ref="R8:R9"/>
    <mergeCell ref="S8:T8"/>
    <mergeCell ref="AA7:AA9"/>
    <mergeCell ref="W7:W9"/>
    <mergeCell ref="AD6:AN6"/>
    <mergeCell ref="AM7:AM9"/>
    <mergeCell ref="Y7:Y9"/>
    <mergeCell ref="Z7:Z9"/>
    <mergeCell ref="Q6:AA6"/>
    <mergeCell ref="Q7:Q9"/>
    <mergeCell ref="E7:G7"/>
    <mergeCell ref="E8:E9"/>
    <mergeCell ref="P6:P9"/>
    <mergeCell ref="X7:X9"/>
    <mergeCell ref="N7:N9"/>
    <mergeCell ref="R7:T7"/>
    <mergeCell ref="A1:B1"/>
    <mergeCell ref="A2:C2"/>
    <mergeCell ref="A3:B3"/>
    <mergeCell ref="A6:B9"/>
    <mergeCell ref="C6:C9"/>
    <mergeCell ref="F8:G8"/>
    <mergeCell ref="D7:D9"/>
    <mergeCell ref="D2:I2"/>
    <mergeCell ref="D3:I3"/>
    <mergeCell ref="D6:N6"/>
    <mergeCell ref="A37:B37"/>
    <mergeCell ref="I37:J37"/>
    <mergeCell ref="A10:B10"/>
    <mergeCell ref="J28:M28"/>
    <mergeCell ref="J7:J9"/>
    <mergeCell ref="K7:K9"/>
    <mergeCell ref="L7:L9"/>
    <mergeCell ref="M7:M9"/>
    <mergeCell ref="H7:H9"/>
    <mergeCell ref="I7:I9"/>
    <mergeCell ref="I29:J29"/>
    <mergeCell ref="A30:B30"/>
    <mergeCell ref="I30:J30"/>
    <mergeCell ref="B42:F42"/>
    <mergeCell ref="B43:F43"/>
    <mergeCell ref="A38:B38"/>
    <mergeCell ref="I38:J38"/>
    <mergeCell ref="A31:B31"/>
    <mergeCell ref="I31:J31"/>
    <mergeCell ref="A36:B36"/>
    <mergeCell ref="B44:F44"/>
    <mergeCell ref="B45:F45"/>
    <mergeCell ref="B41:F41"/>
    <mergeCell ref="I32:J32"/>
    <mergeCell ref="A34:B34"/>
    <mergeCell ref="I34:J34"/>
    <mergeCell ref="A35:B35"/>
    <mergeCell ref="I35:J35"/>
    <mergeCell ref="I39:J39"/>
    <mergeCell ref="I36:J36"/>
  </mergeCells>
  <printOptions/>
  <pageMargins left="0" right="0" top="0.2" bottom="0" header="0.5" footer="0.5"/>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1"/>
  </sheetPr>
  <dimension ref="A1:AJ42"/>
  <sheetViews>
    <sheetView zoomScale="90" zoomScaleNormal="90" zoomScalePageLayoutView="0" workbookViewId="0" topLeftCell="B1">
      <pane xSplit="1" ySplit="2" topLeftCell="C9" activePane="bottomRight" state="frozen"/>
      <selection pane="topLeft" activeCell="B1" sqref="B1"/>
      <selection pane="topRight" activeCell="C1" sqref="C1"/>
      <selection pane="bottomLeft" activeCell="B3" sqref="B3"/>
      <selection pane="bottomRight" activeCell="AA18" sqref="AA18"/>
    </sheetView>
  </sheetViews>
  <sheetFormatPr defaultColWidth="9.00390625" defaultRowHeight="15.75"/>
  <cols>
    <col min="1" max="1" width="4.25390625" style="110" customWidth="1"/>
    <col min="2" max="2" width="64.375" style="110" customWidth="1"/>
    <col min="3" max="3" width="59.875" style="121" customWidth="1"/>
    <col min="4" max="4" width="18.375" style="407" customWidth="1"/>
    <col min="5" max="5" width="27.375" style="121" customWidth="1"/>
    <col min="6" max="6" width="15.125" style="121" customWidth="1"/>
    <col min="7" max="7" width="27.375" style="121" customWidth="1"/>
    <col min="8" max="8" width="14.625" style="121" customWidth="1"/>
    <col min="9" max="9" width="27.375" style="121" customWidth="1"/>
    <col min="10" max="10" width="17.25390625" style="121" customWidth="1"/>
    <col min="11" max="11" width="27.375" style="121" customWidth="1"/>
    <col min="12" max="12" width="16.375" style="121" customWidth="1"/>
    <col min="13" max="13" width="27.375" style="121" customWidth="1"/>
    <col min="14" max="14" width="17.125" style="121" customWidth="1"/>
    <col min="15" max="15" width="27.375" style="121" customWidth="1"/>
    <col min="16" max="16" width="17.375" style="121" customWidth="1"/>
    <col min="17" max="17" width="27.375" style="121" customWidth="1"/>
    <col min="18" max="18" width="17.625" style="121" customWidth="1"/>
    <col min="19" max="19" width="27.375" style="121" customWidth="1"/>
    <col min="20" max="20" width="18.50390625" style="121" customWidth="1"/>
    <col min="21" max="21" width="27.375" style="121" customWidth="1"/>
    <col min="22" max="22" width="17.50390625" style="121" customWidth="1"/>
    <col min="23" max="23" width="27.375" style="121" customWidth="1"/>
    <col min="24" max="24" width="16.625" style="121" customWidth="1"/>
    <col min="25" max="25" width="27.375" style="121" customWidth="1"/>
    <col min="26" max="26" width="17.75390625" style="121" customWidth="1"/>
    <col min="27" max="27" width="27.375" style="121" customWidth="1"/>
    <col min="28" max="28" width="16.50390625" style="121" customWidth="1"/>
    <col min="29" max="29" width="27.375" style="121" customWidth="1"/>
    <col min="30" max="30" width="16.625" style="121" customWidth="1"/>
    <col min="31" max="31" width="27.375" style="121" customWidth="1"/>
    <col min="32" max="32" width="16.25390625" style="121" customWidth="1"/>
    <col min="33" max="33" width="27.375" style="121" customWidth="1"/>
    <col min="34" max="34" width="14.75390625" style="121" customWidth="1"/>
    <col min="35" max="35" width="27.375" style="121" customWidth="1"/>
    <col min="36" max="36" width="16.00390625" style="121" customWidth="1"/>
    <col min="37" max="40" width="16.00390625" style="110" customWidth="1"/>
    <col min="41" max="16384" width="9.00390625" style="110" customWidth="1"/>
  </cols>
  <sheetData>
    <row r="1" spans="1:36" s="353" customFormat="1" ht="36" customHeight="1">
      <c r="A1" s="1019" t="s">
        <v>174</v>
      </c>
      <c r="B1" s="1005"/>
      <c r="C1" s="1005"/>
      <c r="D1" s="406"/>
      <c r="E1" s="412" t="s">
        <v>329</v>
      </c>
      <c r="F1" s="413"/>
      <c r="G1" s="412" t="s">
        <v>340</v>
      </c>
      <c r="H1" s="413"/>
      <c r="I1" s="412" t="s">
        <v>341</v>
      </c>
      <c r="J1" s="413"/>
      <c r="K1" s="412" t="s">
        <v>342</v>
      </c>
      <c r="L1" s="413"/>
      <c r="M1" s="412" t="s">
        <v>351</v>
      </c>
      <c r="N1" s="413"/>
      <c r="O1" s="412" t="s">
        <v>353</v>
      </c>
      <c r="P1" s="413"/>
      <c r="Q1" s="412" t="s">
        <v>343</v>
      </c>
      <c r="R1" s="413"/>
      <c r="S1" s="412" t="s">
        <v>344</v>
      </c>
      <c r="T1" s="413"/>
      <c r="U1" s="412" t="s">
        <v>355</v>
      </c>
      <c r="V1" s="413"/>
      <c r="W1" s="412" t="s">
        <v>357</v>
      </c>
      <c r="X1" s="413"/>
      <c r="Y1" s="412" t="s">
        <v>359</v>
      </c>
      <c r="Z1" s="413"/>
      <c r="AA1" s="412" t="s">
        <v>362</v>
      </c>
      <c r="AB1" s="413"/>
      <c r="AC1" s="412" t="s">
        <v>348</v>
      </c>
      <c r="AD1" s="413"/>
      <c r="AE1" s="412" t="s">
        <v>315</v>
      </c>
      <c r="AF1" s="413"/>
      <c r="AG1" s="412" t="s">
        <v>313</v>
      </c>
      <c r="AH1" s="413"/>
      <c r="AI1" s="412" t="s">
        <v>314</v>
      </c>
      <c r="AJ1" s="403"/>
    </row>
    <row r="2" spans="1:35" ht="21.75" customHeight="1">
      <c r="A2" s="1020" t="s">
        <v>58</v>
      </c>
      <c r="B2" s="1021"/>
      <c r="C2" s="395" t="s">
        <v>260</v>
      </c>
      <c r="E2" s="395" t="s">
        <v>260</v>
      </c>
      <c r="G2" s="395" t="s">
        <v>260</v>
      </c>
      <c r="I2" s="395" t="s">
        <v>260</v>
      </c>
      <c r="K2" s="395" t="s">
        <v>260</v>
      </c>
      <c r="M2" s="395" t="s">
        <v>260</v>
      </c>
      <c r="O2" s="395" t="s">
        <v>260</v>
      </c>
      <c r="Q2" s="395" t="s">
        <v>260</v>
      </c>
      <c r="S2" s="395" t="s">
        <v>260</v>
      </c>
      <c r="U2" s="395" t="s">
        <v>260</v>
      </c>
      <c r="W2" s="395" t="s">
        <v>260</v>
      </c>
      <c r="Y2" s="395" t="s">
        <v>260</v>
      </c>
      <c r="AA2" s="395" t="s">
        <v>260</v>
      </c>
      <c r="AC2" s="395" t="s">
        <v>260</v>
      </c>
      <c r="AE2" s="395" t="s">
        <v>260</v>
      </c>
      <c r="AG2" s="395" t="s">
        <v>260</v>
      </c>
      <c r="AI2" s="395" t="s">
        <v>260</v>
      </c>
    </row>
    <row r="3" spans="1:35" ht="12.75" customHeight="1">
      <c r="A3" s="1022" t="s">
        <v>5</v>
      </c>
      <c r="B3" s="1023"/>
      <c r="C3" s="396">
        <v>1</v>
      </c>
      <c r="E3" s="396">
        <v>1</v>
      </c>
      <c r="G3" s="396">
        <v>1</v>
      </c>
      <c r="I3" s="396">
        <v>1</v>
      </c>
      <c r="K3" s="396">
        <v>1</v>
      </c>
      <c r="M3" s="396">
        <v>1</v>
      </c>
      <c r="O3" s="396">
        <v>1</v>
      </c>
      <c r="Q3" s="396">
        <v>1</v>
      </c>
      <c r="S3" s="396">
        <v>1</v>
      </c>
      <c r="U3" s="396">
        <v>1</v>
      </c>
      <c r="W3" s="396">
        <v>1</v>
      </c>
      <c r="Y3" s="396">
        <v>1</v>
      </c>
      <c r="AA3" s="396">
        <v>1</v>
      </c>
      <c r="AC3" s="396">
        <v>1</v>
      </c>
      <c r="AE3" s="396">
        <v>1</v>
      </c>
      <c r="AG3" s="396">
        <v>1</v>
      </c>
      <c r="AI3" s="396">
        <v>1</v>
      </c>
    </row>
    <row r="4" spans="1:36" s="289" customFormat="1" ht="14.25" customHeight="1">
      <c r="A4" s="267" t="s">
        <v>36</v>
      </c>
      <c r="B4" s="288" t="s">
        <v>277</v>
      </c>
      <c r="C4" s="267">
        <f>SUM(C5:C12)</f>
        <v>426192</v>
      </c>
      <c r="D4" s="404">
        <f>'TIỀN-MẪU 3.THA-CĐ'!C22</f>
        <v>426192</v>
      </c>
      <c r="E4" s="267">
        <f>SUM(E5:E12)</f>
        <v>0</v>
      </c>
      <c r="F4" s="272">
        <f>'TIỀN-MẪU 3.THA-CĐ'!P22</f>
        <v>0</v>
      </c>
      <c r="G4" s="267">
        <f>SUM(G5:G12)</f>
        <v>0</v>
      </c>
      <c r="H4" s="272">
        <f>'TIỀN-MẪU 3.THA-CĐ'!AC22</f>
        <v>0</v>
      </c>
      <c r="I4" s="267">
        <f>SUM(I5:I12)</f>
        <v>0</v>
      </c>
      <c r="J4" s="272">
        <f>'TIỀN-MẪU 3.THA-CĐ'!AP22</f>
        <v>0</v>
      </c>
      <c r="K4" s="267">
        <f>SUM(K5:K12)</f>
        <v>0</v>
      </c>
      <c r="L4" s="272">
        <f>'TIỀN-MẪU 3.THA-CĐ'!BC22</f>
        <v>0</v>
      </c>
      <c r="M4" s="267">
        <f>SUM(M5:M12)</f>
        <v>0</v>
      </c>
      <c r="N4" s="272">
        <f>'TIỀN-MẪU 3.THA-CĐ'!BP22</f>
        <v>0</v>
      </c>
      <c r="O4" s="267">
        <f>SUM(O5:O12)</f>
        <v>0</v>
      </c>
      <c r="P4" s="272">
        <f>'TIỀN-MẪU 3.THA-CĐ'!CC22</f>
        <v>0</v>
      </c>
      <c r="Q4" s="267">
        <f>SUM(Q5:Q12)</f>
        <v>0</v>
      </c>
      <c r="R4" s="272">
        <f>'TIỀN-MẪU 3.THA-CĐ'!CP22</f>
        <v>0</v>
      </c>
      <c r="S4" s="267">
        <f>SUM(S5:S12)</f>
        <v>57437</v>
      </c>
      <c r="T4" s="272">
        <f>'TIỀN-MẪU 3.THA-CĐ'!DC22</f>
        <v>57437</v>
      </c>
      <c r="U4" s="267">
        <f>SUM(U5:U12)</f>
        <v>0</v>
      </c>
      <c r="V4" s="272">
        <f>'TIỀN-MẪU 3.THA-CĐ'!DP22</f>
        <v>0</v>
      </c>
      <c r="W4" s="267">
        <f>SUM(W5:W12)</f>
        <v>0</v>
      </c>
      <c r="X4" s="272">
        <f>'TIỀN-MẪU 3.THA-CĐ'!EC22</f>
        <v>0</v>
      </c>
      <c r="Y4" s="267">
        <f>SUM(Y5:Y12)</f>
        <v>0</v>
      </c>
      <c r="Z4" s="272">
        <f>'TIỀN-MẪU 3.THA-CĐ'!EP22</f>
        <v>0</v>
      </c>
      <c r="AA4" s="267">
        <f>SUM(AA5:AA12)</f>
        <v>368755</v>
      </c>
      <c r="AB4" s="272">
        <f>'TIỀN-MẪU 3.THA-CĐ'!FC22</f>
        <v>368755</v>
      </c>
      <c r="AC4" s="267">
        <f>SUM(AC5:AC12)</f>
        <v>0</v>
      </c>
      <c r="AD4" s="272">
        <f>'TIỀN-MẪU 3.THA-CĐ'!FP22</f>
        <v>0</v>
      </c>
      <c r="AE4" s="267">
        <f>SUM(AE5:AE12)</f>
        <v>0</v>
      </c>
      <c r="AF4" s="272">
        <f>'TIỀN-MẪU 3.THA-CĐ'!GC22</f>
        <v>0</v>
      </c>
      <c r="AG4" s="267">
        <f>SUM(AG5:AG12)</f>
        <v>0</v>
      </c>
      <c r="AH4" s="272">
        <f>'TIỀN-MẪU 3.THA-CĐ'!GP22</f>
        <v>0</v>
      </c>
      <c r="AI4" s="267">
        <f>SUM(AI5:AI12)</f>
        <v>0</v>
      </c>
      <c r="AJ4" s="272">
        <f>'TIỀN-MẪU 3.THA-CĐ'!HC22</f>
        <v>0</v>
      </c>
    </row>
    <row r="5" spans="1:36" s="128" customFormat="1" ht="24" customHeight="1">
      <c r="A5" s="397" t="s">
        <v>38</v>
      </c>
      <c r="B5" s="368" t="s">
        <v>120</v>
      </c>
      <c r="C5" s="401">
        <f>E5+G5+I5+K5+M5+O5+Q5+S5+U5+W5+Y5+AA5+AC5+AE5+AG5+AI5</f>
        <v>0</v>
      </c>
      <c r="D5" s="408">
        <f>IF(D4-C4=0,"","Kiểm tra")</f>
      </c>
      <c r="E5" s="401">
        <v>0</v>
      </c>
      <c r="F5" s="408">
        <f>IF(F4-E4=0,"","Kiểm tra")</f>
      </c>
      <c r="G5" s="401"/>
      <c r="H5" s="408">
        <f>IF(H4-G4=0,"","Kiểm tra")</f>
      </c>
      <c r="I5" s="401">
        <v>0</v>
      </c>
      <c r="J5" s="408">
        <f>IF(J4-I4=0,"","Kiểm tra")</f>
      </c>
      <c r="K5" s="401">
        <v>0</v>
      </c>
      <c r="L5" s="408">
        <f>IF(L4-K4=0,"","Kiểm tra")</f>
      </c>
      <c r="M5" s="401">
        <v>0</v>
      </c>
      <c r="N5" s="408">
        <f>IF(N4-M4=0,"","Kiểm tra")</f>
      </c>
      <c r="O5" s="401"/>
      <c r="P5" s="410">
        <f>IF(P4-O4=0,"","Kiểm tra")</f>
      </c>
      <c r="Q5" s="401"/>
      <c r="R5" s="410">
        <f>IF(R4-Q4=0,"","Kiểm tra")</f>
      </c>
      <c r="S5" s="401"/>
      <c r="T5" s="410">
        <f>IF(T4-S4=0,"","Kiểm tra")</f>
      </c>
      <c r="U5" s="401"/>
      <c r="V5" s="410">
        <f>IF(V4-U4=0,"","Kiểm tra")</f>
      </c>
      <c r="W5" s="401"/>
      <c r="X5" s="410">
        <f>IF(X4-W4=0,"","Kiểm tra")</f>
      </c>
      <c r="Y5" s="401"/>
      <c r="Z5" s="410">
        <f>IF(Z4-Y4=0,"","Kiểm tra")</f>
      </c>
      <c r="AA5" s="401"/>
      <c r="AB5" s="410">
        <f>IF(AB4-AA4=0,"","Kiểm tra")</f>
      </c>
      <c r="AC5" s="401"/>
      <c r="AD5" s="410">
        <f>IF(AD4-AC4=0,"","Kiểm tra")</f>
      </c>
      <c r="AE5" s="401"/>
      <c r="AF5" s="410">
        <f>IF(AF4-AE4=0,"","Kiểm tra")</f>
      </c>
      <c r="AG5" s="401"/>
      <c r="AH5" s="410">
        <f>IF(AH4-AG4=0,"","Kiểm tra")</f>
      </c>
      <c r="AI5" s="401"/>
      <c r="AJ5" s="410">
        <f>IF(AJ4-AI4=0,"","Kiểm tra")</f>
      </c>
    </row>
    <row r="6" spans="1:36" s="128" customFormat="1" ht="14.25" customHeight="1">
      <c r="A6" s="397" t="s">
        <v>39</v>
      </c>
      <c r="B6" s="368" t="s">
        <v>121</v>
      </c>
      <c r="C6" s="401">
        <f aca="true" t="shared" si="0" ref="C6:C12">E6+G6+I6+K6+M6+O6+Q6+S6+U6+W6+Y6+AA6+AC6+AE6+AG6+AI6</f>
        <v>0</v>
      </c>
      <c r="D6" s="408"/>
      <c r="E6" s="401">
        <v>0</v>
      </c>
      <c r="F6" s="402"/>
      <c r="G6" s="401"/>
      <c r="H6" s="402"/>
      <c r="I6" s="401">
        <v>0</v>
      </c>
      <c r="J6" s="402"/>
      <c r="K6" s="401">
        <v>0</v>
      </c>
      <c r="L6" s="402"/>
      <c r="M6" s="401">
        <v>0</v>
      </c>
      <c r="N6" s="402"/>
      <c r="O6" s="401"/>
      <c r="P6" s="402"/>
      <c r="Q6" s="401"/>
      <c r="R6" s="402"/>
      <c r="S6" s="401"/>
      <c r="T6" s="402"/>
      <c r="U6" s="401"/>
      <c r="V6" s="402"/>
      <c r="W6" s="401"/>
      <c r="X6" s="402"/>
      <c r="Y6" s="401"/>
      <c r="Z6" s="402"/>
      <c r="AA6" s="401"/>
      <c r="AB6" s="402"/>
      <c r="AC6" s="401"/>
      <c r="AD6" s="402"/>
      <c r="AE6" s="401"/>
      <c r="AF6" s="402"/>
      <c r="AG6" s="401"/>
      <c r="AH6" s="402"/>
      <c r="AI6" s="401"/>
      <c r="AJ6" s="402"/>
    </row>
    <row r="7" spans="1:36" s="128" customFormat="1" ht="14.25" customHeight="1">
      <c r="A7" s="397" t="s">
        <v>108</v>
      </c>
      <c r="B7" s="368" t="s">
        <v>122</v>
      </c>
      <c r="C7" s="401">
        <f t="shared" si="0"/>
        <v>426192</v>
      </c>
      <c r="D7" s="408"/>
      <c r="E7" s="401">
        <v>0</v>
      </c>
      <c r="F7" s="402"/>
      <c r="G7" s="401"/>
      <c r="H7" s="402"/>
      <c r="I7" s="401">
        <v>0</v>
      </c>
      <c r="J7" s="402"/>
      <c r="K7" s="401">
        <v>0</v>
      </c>
      <c r="L7" s="402"/>
      <c r="M7" s="401">
        <v>0</v>
      </c>
      <c r="N7" s="402"/>
      <c r="O7" s="401"/>
      <c r="P7" s="402"/>
      <c r="Q7" s="401"/>
      <c r="R7" s="402"/>
      <c r="S7" s="401">
        <v>57437</v>
      </c>
      <c r="T7" s="402"/>
      <c r="U7" s="401"/>
      <c r="V7" s="402"/>
      <c r="W7" s="401"/>
      <c r="X7" s="402"/>
      <c r="Y7" s="401"/>
      <c r="Z7" s="402"/>
      <c r="AA7" s="401">
        <v>368755</v>
      </c>
      <c r="AB7" s="402"/>
      <c r="AC7" s="401"/>
      <c r="AD7" s="402"/>
      <c r="AE7" s="401"/>
      <c r="AF7" s="402"/>
      <c r="AG7" s="401"/>
      <c r="AH7" s="402"/>
      <c r="AI7" s="401"/>
      <c r="AJ7" s="402"/>
    </row>
    <row r="8" spans="1:36" s="128" customFormat="1" ht="14.25" customHeight="1">
      <c r="A8" s="397" t="s">
        <v>110</v>
      </c>
      <c r="B8" s="368" t="s">
        <v>123</v>
      </c>
      <c r="C8" s="401">
        <f t="shared" si="0"/>
        <v>0</v>
      </c>
      <c r="D8" s="408"/>
      <c r="E8" s="401">
        <v>0</v>
      </c>
      <c r="F8" s="402"/>
      <c r="G8" s="401"/>
      <c r="H8" s="402"/>
      <c r="I8" s="401">
        <v>0</v>
      </c>
      <c r="J8" s="402"/>
      <c r="K8" s="401">
        <v>0</v>
      </c>
      <c r="L8" s="402"/>
      <c r="M8" s="401">
        <v>0</v>
      </c>
      <c r="N8" s="402"/>
      <c r="O8" s="401"/>
      <c r="P8" s="402"/>
      <c r="Q8" s="401"/>
      <c r="R8" s="402"/>
      <c r="S8" s="401"/>
      <c r="T8" s="402"/>
      <c r="U8" s="401"/>
      <c r="V8" s="402"/>
      <c r="W8" s="401"/>
      <c r="X8" s="402"/>
      <c r="Y8" s="401"/>
      <c r="Z8" s="402"/>
      <c r="AA8" s="401"/>
      <c r="AB8" s="402"/>
      <c r="AC8" s="401"/>
      <c r="AD8" s="402"/>
      <c r="AE8" s="401"/>
      <c r="AF8" s="402"/>
      <c r="AG8" s="401"/>
      <c r="AH8" s="402"/>
      <c r="AI8" s="401"/>
      <c r="AJ8" s="402"/>
    </row>
    <row r="9" spans="1:36" s="128" customFormat="1" ht="14.25" customHeight="1">
      <c r="A9" s="397" t="s">
        <v>112</v>
      </c>
      <c r="B9" s="368" t="s">
        <v>124</v>
      </c>
      <c r="C9" s="401">
        <f t="shared" si="0"/>
        <v>0</v>
      </c>
      <c r="D9" s="408"/>
      <c r="E9" s="401">
        <v>0</v>
      </c>
      <c r="F9" s="402"/>
      <c r="G9" s="401"/>
      <c r="H9" s="402"/>
      <c r="I9" s="401">
        <v>0</v>
      </c>
      <c r="J9" s="402"/>
      <c r="K9" s="401">
        <v>0</v>
      </c>
      <c r="L9" s="402"/>
      <c r="M9" s="401">
        <v>0</v>
      </c>
      <c r="N9" s="402"/>
      <c r="O9" s="401"/>
      <c r="P9" s="402"/>
      <c r="Q9" s="401"/>
      <c r="R9" s="402"/>
      <c r="S9" s="401"/>
      <c r="T9" s="402"/>
      <c r="U9" s="401"/>
      <c r="V9" s="402"/>
      <c r="W9" s="401"/>
      <c r="X9" s="402"/>
      <c r="Y9" s="401"/>
      <c r="Z9" s="402"/>
      <c r="AA9" s="401"/>
      <c r="AB9" s="402"/>
      <c r="AC9" s="401"/>
      <c r="AD9" s="402"/>
      <c r="AE9" s="401"/>
      <c r="AF9" s="402"/>
      <c r="AG9" s="401"/>
      <c r="AH9" s="402"/>
      <c r="AI9" s="401"/>
      <c r="AJ9" s="402"/>
    </row>
    <row r="10" spans="1:36" s="128" customFormat="1" ht="14.25" customHeight="1">
      <c r="A10" s="397" t="s">
        <v>114</v>
      </c>
      <c r="B10" s="368" t="s">
        <v>125</v>
      </c>
      <c r="C10" s="401">
        <f t="shared" si="0"/>
        <v>0</v>
      </c>
      <c r="D10" s="408"/>
      <c r="E10" s="401">
        <v>0</v>
      </c>
      <c r="F10" s="402"/>
      <c r="G10" s="401"/>
      <c r="H10" s="402"/>
      <c r="I10" s="401">
        <v>0</v>
      </c>
      <c r="J10" s="402"/>
      <c r="K10" s="401">
        <v>0</v>
      </c>
      <c r="L10" s="402"/>
      <c r="M10" s="401">
        <v>0</v>
      </c>
      <c r="N10" s="402"/>
      <c r="O10" s="401"/>
      <c r="P10" s="402"/>
      <c r="Q10" s="401"/>
      <c r="R10" s="402"/>
      <c r="S10" s="401"/>
      <c r="T10" s="402"/>
      <c r="U10" s="401"/>
      <c r="V10" s="402"/>
      <c r="W10" s="401"/>
      <c r="X10" s="402"/>
      <c r="Y10" s="401"/>
      <c r="Z10" s="402"/>
      <c r="AA10" s="401"/>
      <c r="AB10" s="402"/>
      <c r="AC10" s="401"/>
      <c r="AD10" s="402"/>
      <c r="AE10" s="401"/>
      <c r="AF10" s="402"/>
      <c r="AG10" s="401"/>
      <c r="AH10" s="402"/>
      <c r="AI10" s="401"/>
      <c r="AJ10" s="402"/>
    </row>
    <row r="11" spans="1:36" s="128" customFormat="1" ht="14.25" customHeight="1">
      <c r="A11" s="397" t="s">
        <v>116</v>
      </c>
      <c r="B11" s="368" t="s">
        <v>154</v>
      </c>
      <c r="C11" s="401">
        <f t="shared" si="0"/>
        <v>0</v>
      </c>
      <c r="D11" s="408"/>
      <c r="E11" s="401">
        <v>0</v>
      </c>
      <c r="F11" s="402"/>
      <c r="G11" s="401"/>
      <c r="H11" s="402"/>
      <c r="I11" s="401">
        <v>0</v>
      </c>
      <c r="J11" s="402"/>
      <c r="K11" s="401">
        <v>0</v>
      </c>
      <c r="L11" s="402"/>
      <c r="M11" s="401">
        <v>0</v>
      </c>
      <c r="N11" s="402"/>
      <c r="O11" s="401"/>
      <c r="P11" s="402"/>
      <c r="Q11" s="401"/>
      <c r="R11" s="402"/>
      <c r="S11" s="401"/>
      <c r="T11" s="402"/>
      <c r="U11" s="401"/>
      <c r="V11" s="402"/>
      <c r="W11" s="401"/>
      <c r="X11" s="402"/>
      <c r="Y11" s="401"/>
      <c r="Z11" s="402"/>
      <c r="AA11" s="401"/>
      <c r="AB11" s="402"/>
      <c r="AC11" s="401"/>
      <c r="AD11" s="402"/>
      <c r="AE11" s="401"/>
      <c r="AF11" s="402"/>
      <c r="AG11" s="401"/>
      <c r="AH11" s="402"/>
      <c r="AI11" s="401"/>
      <c r="AJ11" s="402"/>
    </row>
    <row r="12" spans="1:36" s="128" customFormat="1" ht="14.25" customHeight="1">
      <c r="A12" s="397" t="s">
        <v>153</v>
      </c>
      <c r="B12" s="368" t="s">
        <v>127</v>
      </c>
      <c r="C12" s="401">
        <f t="shared" si="0"/>
        <v>0</v>
      </c>
      <c r="D12" s="408"/>
      <c r="E12" s="401">
        <v>0</v>
      </c>
      <c r="F12" s="402"/>
      <c r="G12" s="401"/>
      <c r="H12" s="402"/>
      <c r="I12" s="401">
        <v>0</v>
      </c>
      <c r="J12" s="402"/>
      <c r="K12" s="401">
        <v>0</v>
      </c>
      <c r="L12" s="402"/>
      <c r="M12" s="401">
        <v>0</v>
      </c>
      <c r="N12" s="402"/>
      <c r="O12" s="401"/>
      <c r="P12" s="402"/>
      <c r="Q12" s="401"/>
      <c r="R12" s="402"/>
      <c r="S12" s="401"/>
      <c r="T12" s="402"/>
      <c r="U12" s="401"/>
      <c r="V12" s="402"/>
      <c r="W12" s="401"/>
      <c r="X12" s="402"/>
      <c r="Y12" s="401"/>
      <c r="Z12" s="402"/>
      <c r="AA12" s="401"/>
      <c r="AB12" s="402"/>
      <c r="AC12" s="401"/>
      <c r="AD12" s="402"/>
      <c r="AE12" s="401"/>
      <c r="AF12" s="402"/>
      <c r="AG12" s="401"/>
      <c r="AH12" s="402"/>
      <c r="AI12" s="401"/>
      <c r="AJ12" s="402"/>
    </row>
    <row r="13" spans="1:36" s="290" customFormat="1" ht="14.25" customHeight="1">
      <c r="A13" s="267" t="s">
        <v>37</v>
      </c>
      <c r="B13" s="288" t="s">
        <v>273</v>
      </c>
      <c r="C13" s="268">
        <f>C14+C15</f>
        <v>332361</v>
      </c>
      <c r="D13" s="405">
        <f>'TIỀN-MẪU 3.THA-CĐ'!C23</f>
        <v>332361</v>
      </c>
      <c r="E13" s="268">
        <f>E14+E15</f>
        <v>0</v>
      </c>
      <c r="F13" s="270">
        <f>'TIỀN-MẪU 3.THA-CĐ'!P23</f>
        <v>0</v>
      </c>
      <c r="G13" s="268">
        <f>G14+G15</f>
        <v>0</v>
      </c>
      <c r="H13" s="270">
        <f>'TIỀN-MẪU 3.THA-CĐ'!AC23</f>
        <v>0</v>
      </c>
      <c r="I13" s="268">
        <f>I14+I15</f>
        <v>122736</v>
      </c>
      <c r="J13" s="270">
        <f>'TIỀN-MẪU 3.THA-CĐ'!AP23</f>
        <v>122736</v>
      </c>
      <c r="K13" s="268">
        <f>K14+K15</f>
        <v>209625</v>
      </c>
      <c r="L13" s="270">
        <f>'TIỀN-MẪU 3.THA-CĐ'!BC23</f>
        <v>209625</v>
      </c>
      <c r="M13" s="268">
        <f>M14+M15</f>
        <v>0</v>
      </c>
      <c r="N13" s="270">
        <f>'TIỀN-MẪU 3.THA-CĐ'!BP23</f>
        <v>0</v>
      </c>
      <c r="O13" s="268">
        <f>O14+O15</f>
        <v>0</v>
      </c>
      <c r="P13" s="270">
        <f>'TIỀN-MẪU 3.THA-CĐ'!CC23</f>
        <v>0</v>
      </c>
      <c r="Q13" s="268">
        <f>Q14+Q15</f>
        <v>0</v>
      </c>
      <c r="R13" s="270">
        <f>'TIỀN-MẪU 3.THA-CĐ'!CP23</f>
        <v>0</v>
      </c>
      <c r="S13" s="268">
        <f>S14+S15</f>
        <v>0</v>
      </c>
      <c r="T13" s="270">
        <f>'TIỀN-MẪU 3.THA-CĐ'!DC23</f>
        <v>0</v>
      </c>
      <c r="U13" s="268">
        <f>U14+U15</f>
        <v>0</v>
      </c>
      <c r="V13" s="270">
        <f>'TIỀN-MẪU 3.THA-CĐ'!DP23</f>
        <v>0</v>
      </c>
      <c r="W13" s="268">
        <f>W14+W15</f>
        <v>0</v>
      </c>
      <c r="X13" s="270">
        <f>'TIỀN-MẪU 3.THA-CĐ'!EC23</f>
        <v>0</v>
      </c>
      <c r="Y13" s="268">
        <f>Y14+Y15</f>
        <v>0</v>
      </c>
      <c r="Z13" s="270">
        <f>'TIỀN-MẪU 3.THA-CĐ'!EP23</f>
        <v>0</v>
      </c>
      <c r="AA13" s="268">
        <f>AA14+AA15</f>
        <v>0</v>
      </c>
      <c r="AB13" s="270">
        <f>'TIỀN-MẪU 3.THA-CĐ'!FC23</f>
        <v>0</v>
      </c>
      <c r="AC13" s="268">
        <f>AC14+AC15</f>
        <v>0</v>
      </c>
      <c r="AD13" s="270">
        <f>'TIỀN-MẪU 3.THA-CĐ'!FP23</f>
        <v>0</v>
      </c>
      <c r="AE13" s="268">
        <f>AE14+AE15</f>
        <v>0</v>
      </c>
      <c r="AF13" s="270">
        <f>'TIỀN-MẪU 3.THA-CĐ'!GC23</f>
        <v>0</v>
      </c>
      <c r="AG13" s="268">
        <f>AG14+AG15</f>
        <v>0</v>
      </c>
      <c r="AH13" s="270">
        <f>'TIỀN-MẪU 3.THA-CĐ'!GP23</f>
        <v>0</v>
      </c>
      <c r="AI13" s="268">
        <f>AI14+AI15</f>
        <v>0</v>
      </c>
      <c r="AJ13" s="270">
        <f>'TIỀN-MẪU 3.THA-CĐ'!HC23</f>
        <v>0</v>
      </c>
    </row>
    <row r="14" spans="1:36" s="128" customFormat="1" ht="14.25" customHeight="1">
      <c r="A14" s="397" t="s">
        <v>40</v>
      </c>
      <c r="B14" s="368" t="s">
        <v>126</v>
      </c>
      <c r="C14" s="401">
        <f>E14+G14+I14+K14+M14+O14+Q14+S14+U14+W14+Y14+AA14+AC14+AE14+AG14+AI14</f>
        <v>332361</v>
      </c>
      <c r="D14" s="408">
        <f>IF(D13-C13=0,"","Kiểm tra")</f>
      </c>
      <c r="E14" s="401">
        <v>0</v>
      </c>
      <c r="F14" s="408">
        <f>IF(F13-E13=0,"","Kiểm tra")</f>
      </c>
      <c r="G14" s="401">
        <v>0</v>
      </c>
      <c r="H14" s="408">
        <f>IF(H13-G13=0,"","Kiểm tra")</f>
      </c>
      <c r="I14" s="401">
        <v>122736</v>
      </c>
      <c r="J14" s="408">
        <f>IF(J13-I13=0,"","Kiểm tra")</f>
      </c>
      <c r="K14" s="401">
        <v>209625</v>
      </c>
      <c r="L14" s="408">
        <f>IF(L13-K13=0,"","Kiểm tra")</f>
      </c>
      <c r="M14" s="401"/>
      <c r="N14" s="410">
        <f>IF(N13-M13=0,"","Kiểm tra")</f>
      </c>
      <c r="O14" s="401"/>
      <c r="P14" s="410">
        <f>IF(P13-O13=0,"","Kiểm tra")</f>
      </c>
      <c r="Q14" s="401"/>
      <c r="R14" s="410">
        <f>IF(R13-Q13=0,"","Kiểm tra")</f>
      </c>
      <c r="S14" s="401"/>
      <c r="T14" s="410">
        <f>IF(T13-S13=0,"","Kiểm tra")</f>
      </c>
      <c r="U14" s="401"/>
      <c r="V14" s="410">
        <f>IF(V13-U13=0,"","Kiểm tra")</f>
      </c>
      <c r="W14" s="401"/>
      <c r="X14" s="410">
        <f>IF(X13-W13=0,"","Kiểm tra")</f>
      </c>
      <c r="Y14" s="401"/>
      <c r="Z14" s="410">
        <f>IF(Z13-Y13=0,"","Kiểm tra")</f>
      </c>
      <c r="AA14" s="401"/>
      <c r="AB14" s="410">
        <f>IF(AB13-AA13=0,"","Kiểm tra")</f>
      </c>
      <c r="AC14" s="401"/>
      <c r="AD14" s="410">
        <f>IF(AD13-AC13=0,"","Kiểm tra")</f>
      </c>
      <c r="AE14" s="401"/>
      <c r="AF14" s="410">
        <f>IF(AF13-AE13=0,"","Kiểm tra")</f>
      </c>
      <c r="AG14" s="401"/>
      <c r="AH14" s="410">
        <f>IF(AH13-AG13=0,"","Kiểm tra")</f>
      </c>
      <c r="AI14" s="401"/>
      <c r="AJ14" s="410">
        <f>IF(AJ13-AI13=0,"","Kiểm tra")</f>
      </c>
    </row>
    <row r="15" spans="1:35" ht="14.25" customHeight="1">
      <c r="A15" s="397" t="s">
        <v>41</v>
      </c>
      <c r="B15" s="368" t="s">
        <v>127</v>
      </c>
      <c r="C15" s="401">
        <f>E15+G15+I15+K15+M15+O15+Q15+S15+U15+W15+Y15+AA15+AC15+AE15+AG15+AI15</f>
        <v>0</v>
      </c>
      <c r="E15" s="397">
        <v>0</v>
      </c>
      <c r="G15" s="397"/>
      <c r="I15" s="397"/>
      <c r="K15" s="397">
        <v>0</v>
      </c>
      <c r="M15" s="397"/>
      <c r="O15" s="397"/>
      <c r="Q15" s="397"/>
      <c r="S15" s="397"/>
      <c r="U15" s="397"/>
      <c r="W15" s="397"/>
      <c r="Y15" s="397"/>
      <c r="AA15" s="397"/>
      <c r="AC15" s="397"/>
      <c r="AE15" s="397"/>
      <c r="AG15" s="397"/>
      <c r="AI15" s="397"/>
    </row>
    <row r="16" spans="1:36" s="289" customFormat="1" ht="14.25" customHeight="1">
      <c r="A16" s="267" t="s">
        <v>42</v>
      </c>
      <c r="B16" s="398" t="s">
        <v>117</v>
      </c>
      <c r="C16" s="267">
        <f>C17+C18+C19</f>
        <v>133563</v>
      </c>
      <c r="D16" s="404">
        <f>'TIỀN-MẪU 3.THA-CĐ'!C25</f>
        <v>133563</v>
      </c>
      <c r="E16" s="267">
        <f>E17+E18+E19</f>
        <v>0</v>
      </c>
      <c r="F16" s="272">
        <f>'TIỀN-MẪU 3.THA-CĐ'!P25</f>
        <v>0</v>
      </c>
      <c r="G16" s="267">
        <f>G17+G18+G19</f>
        <v>0</v>
      </c>
      <c r="H16" s="272">
        <f>'TIỀN-MẪU 3.THA-CĐ'!AC25</f>
        <v>0</v>
      </c>
      <c r="I16" s="267">
        <f>I17+I18+I19</f>
        <v>0</v>
      </c>
      <c r="J16" s="272">
        <f>'TIỀN-MẪU 3.THA-CĐ'!AP25</f>
        <v>0</v>
      </c>
      <c r="K16" s="267">
        <f>K17+K18+K19</f>
        <v>0</v>
      </c>
      <c r="L16" s="272">
        <f>'TIỀN-MẪU 3.THA-CĐ'!BC25</f>
        <v>0</v>
      </c>
      <c r="M16" s="267">
        <f>M17+M18+M19</f>
        <v>0</v>
      </c>
      <c r="N16" s="272">
        <f>'TIỀN-MẪU 3.THA-CĐ'!BP25</f>
        <v>0</v>
      </c>
      <c r="O16" s="267"/>
      <c r="P16" s="272">
        <f>'TIỀN-MẪU 3.THA-CĐ'!CC25</f>
        <v>0</v>
      </c>
      <c r="Q16" s="267">
        <f>Q17+Q18+Q19</f>
        <v>0</v>
      </c>
      <c r="R16" s="272">
        <f>'TIỀN-MẪU 3.THA-CĐ'!CP25</f>
        <v>0</v>
      </c>
      <c r="S16" s="267"/>
      <c r="T16" s="272">
        <f>'TIỀN-MẪU 3.THA-CĐ'!DC25</f>
        <v>0</v>
      </c>
      <c r="U16" s="267">
        <f>U17+U18+U19</f>
        <v>0</v>
      </c>
      <c r="V16" s="272">
        <f>'TIỀN-MẪU 3.THA-CĐ'!DP25</f>
        <v>0</v>
      </c>
      <c r="W16" s="267">
        <f>W17+W18+W19</f>
        <v>2600</v>
      </c>
      <c r="X16" s="272">
        <f>'TIỀN-MẪU 3.THA-CĐ'!EC25</f>
        <v>2600</v>
      </c>
      <c r="Y16" s="267">
        <v>0</v>
      </c>
      <c r="Z16" s="272">
        <f>'TIỀN-MẪU 3.THA-CĐ'!EP25</f>
        <v>0</v>
      </c>
      <c r="AA16" s="267">
        <f>AA17+AA18+AA19</f>
        <v>130963</v>
      </c>
      <c r="AB16" s="272">
        <f>'TIỀN-MẪU 3.THA-CĐ'!FC25</f>
        <v>130963</v>
      </c>
      <c r="AC16" s="267"/>
      <c r="AD16" s="272">
        <f>'TIỀN-MẪU 3.THA-CĐ'!FP25</f>
        <v>0</v>
      </c>
      <c r="AE16" s="267"/>
      <c r="AF16" s="272">
        <f>'TIỀN-MẪU 3.THA-CĐ'!GC25</f>
        <v>0</v>
      </c>
      <c r="AG16" s="267"/>
      <c r="AH16" s="272">
        <f>'TIỀN-MẪU 3.THA-CĐ'!GP25</f>
        <v>0</v>
      </c>
      <c r="AI16" s="267"/>
      <c r="AJ16" s="272">
        <f>'TIỀN-MẪU 3.THA-CĐ'!HC25</f>
        <v>0</v>
      </c>
    </row>
    <row r="17" spans="1:36" ht="14.25" customHeight="1">
      <c r="A17" s="397" t="s">
        <v>128</v>
      </c>
      <c r="B17" s="368" t="s">
        <v>156</v>
      </c>
      <c r="C17" s="397">
        <f>E17+G17+I17+K17+M17+O17+Q17+S17+U17+W17+Y17+AA17+AC17+AE17+AG17+AI17</f>
        <v>133563</v>
      </c>
      <c r="D17" s="408">
        <f>IF(D16-C16=0,"","Kiểm tra")</f>
      </c>
      <c r="E17" s="397"/>
      <c r="F17" s="408">
        <f>IF(F16-E16=0,"","Kiểm tra")</f>
      </c>
      <c r="G17" s="397">
        <v>0</v>
      </c>
      <c r="H17" s="408">
        <f>IF(H16-G16=0,"","Kiểm tra")</f>
      </c>
      <c r="I17" s="397">
        <v>0</v>
      </c>
      <c r="J17" s="408">
        <f>IF(J16-I16=0,"","Kiểm tra")</f>
      </c>
      <c r="K17" s="397">
        <v>0</v>
      </c>
      <c r="L17" s="408">
        <f>IF(L16-K16=0,"","Kiểm tra")</f>
      </c>
      <c r="M17" s="397"/>
      <c r="N17" s="410">
        <f>IF(N16-M16=0,"","Kiểm tra")</f>
      </c>
      <c r="O17" s="397"/>
      <c r="P17" s="410">
        <f>IF(P16-O16=0,"","Kiểm tra")</f>
      </c>
      <c r="Q17" s="397">
        <v>0</v>
      </c>
      <c r="R17" s="410">
        <f>IF(R16-Q16=0,"","Kiểm tra")</f>
      </c>
      <c r="S17" s="397"/>
      <c r="T17" s="410">
        <f>IF(T16-S16=0,"","Kiểm tra")</f>
      </c>
      <c r="U17" s="397">
        <v>0</v>
      </c>
      <c r="V17" s="410">
        <f>IF(V16-U16=0,"","Kiểm tra")</f>
      </c>
      <c r="W17" s="397">
        <v>2600</v>
      </c>
      <c r="X17" s="410">
        <f>IF(X16-W16=0,"","Kiểm tra")</f>
      </c>
      <c r="Y17" s="397">
        <v>0</v>
      </c>
      <c r="Z17" s="410">
        <f>IF(Z16-Y16=0,"","Kiểm tra")</f>
      </c>
      <c r="AA17" s="397">
        <v>130963</v>
      </c>
      <c r="AB17" s="410">
        <f>IF(AB16-AA16=0,"","Kiểm tra")</f>
      </c>
      <c r="AC17" s="397"/>
      <c r="AD17" s="410">
        <f>IF(AD16-AC16=0,"","Kiểm tra")</f>
      </c>
      <c r="AE17" s="397"/>
      <c r="AF17" s="410">
        <f>IF(AF16-AE16=0,"","Kiểm tra")</f>
      </c>
      <c r="AG17" s="397"/>
      <c r="AH17" s="410">
        <f>IF(AH16-AG16=0,"","Kiểm tra")</f>
      </c>
      <c r="AI17" s="397"/>
      <c r="AJ17" s="410">
        <f>IF(AJ16-AI16=0,"","Kiểm tra")</f>
      </c>
    </row>
    <row r="18" spans="1:36" s="128" customFormat="1" ht="14.25" customHeight="1">
      <c r="A18" s="397" t="s">
        <v>130</v>
      </c>
      <c r="B18" s="368" t="s">
        <v>131</v>
      </c>
      <c r="C18" s="397">
        <f>E18+G18+I18+K18+M18+O18+Q18+S18+U18+W18+Y18+AA18+AC18+AE18+AG18+AI18</f>
        <v>0</v>
      </c>
      <c r="D18" s="408"/>
      <c r="E18" s="401"/>
      <c r="F18" s="402"/>
      <c r="G18" s="401"/>
      <c r="H18" s="402"/>
      <c r="I18" s="401">
        <v>0</v>
      </c>
      <c r="J18" s="402"/>
      <c r="K18" s="401"/>
      <c r="L18" s="402"/>
      <c r="M18" s="401"/>
      <c r="N18" s="402"/>
      <c r="O18" s="401"/>
      <c r="P18" s="402"/>
      <c r="Q18" s="401"/>
      <c r="R18" s="402"/>
      <c r="S18" s="401"/>
      <c r="T18" s="402"/>
      <c r="U18" s="401"/>
      <c r="V18" s="402"/>
      <c r="W18" s="401"/>
      <c r="X18" s="402"/>
      <c r="Y18" s="401"/>
      <c r="Z18" s="402"/>
      <c r="AA18" s="401"/>
      <c r="AB18" s="402"/>
      <c r="AC18" s="401"/>
      <c r="AD18" s="402"/>
      <c r="AE18" s="401"/>
      <c r="AF18" s="402"/>
      <c r="AG18" s="401"/>
      <c r="AH18" s="402"/>
      <c r="AI18" s="401"/>
      <c r="AJ18" s="402"/>
    </row>
    <row r="19" spans="1:36" s="128" customFormat="1" ht="14.25" customHeight="1">
      <c r="A19" s="397" t="s">
        <v>132</v>
      </c>
      <c r="B19" s="179" t="s">
        <v>133</v>
      </c>
      <c r="C19" s="397">
        <f>E19+G19+I19+K19+M19+O19+Q19+S19+U19+W19+Y19+AA19+AC19+AE19+AG19+AI19</f>
        <v>0</v>
      </c>
      <c r="D19" s="408"/>
      <c r="E19" s="401"/>
      <c r="F19" s="402"/>
      <c r="G19" s="401"/>
      <c r="H19" s="402"/>
      <c r="I19" s="401">
        <v>0</v>
      </c>
      <c r="J19" s="402"/>
      <c r="K19" s="401"/>
      <c r="L19" s="402"/>
      <c r="M19" s="401"/>
      <c r="N19" s="402"/>
      <c r="O19" s="401"/>
      <c r="P19" s="402"/>
      <c r="Q19" s="401"/>
      <c r="R19" s="402"/>
      <c r="S19" s="401"/>
      <c r="T19" s="402"/>
      <c r="U19" s="401"/>
      <c r="V19" s="402"/>
      <c r="W19" s="401"/>
      <c r="X19" s="402"/>
      <c r="Y19" s="401"/>
      <c r="Z19" s="402"/>
      <c r="AA19" s="401"/>
      <c r="AB19" s="402"/>
      <c r="AC19" s="401"/>
      <c r="AD19" s="402"/>
      <c r="AE19" s="401"/>
      <c r="AF19" s="402"/>
      <c r="AG19" s="401"/>
      <c r="AH19" s="402"/>
      <c r="AI19" s="401"/>
      <c r="AJ19" s="402"/>
    </row>
    <row r="20" spans="1:36" s="290" customFormat="1" ht="14.25" customHeight="1">
      <c r="A20" s="267" t="s">
        <v>61</v>
      </c>
      <c r="B20" s="288" t="s">
        <v>274</v>
      </c>
      <c r="C20" s="268">
        <f>SUM(C21:C26)</f>
        <v>277766</v>
      </c>
      <c r="D20" s="405">
        <f>'TIỀN-MẪU 3.THA-CĐ'!C19</f>
        <v>277766</v>
      </c>
      <c r="E20" s="268">
        <f>SUM(E21:E26)</f>
        <v>0</v>
      </c>
      <c r="F20" s="270">
        <f>'TIỀN-MẪU 3.THA-CĐ'!P19</f>
        <v>0</v>
      </c>
      <c r="G20" s="268">
        <f>SUM(G21:G26)</f>
        <v>155025</v>
      </c>
      <c r="H20" s="270">
        <f>'TIỀN-MẪU 3.THA-CĐ'!AC19</f>
        <v>155025</v>
      </c>
      <c r="I20" s="268">
        <f>SUM(I21:I26)</f>
        <v>0</v>
      </c>
      <c r="J20" s="270">
        <f>'TIỀN-MẪU 3.THA-CĐ'!AP19</f>
        <v>0</v>
      </c>
      <c r="K20" s="268">
        <f>SUM(K21:K26)</f>
        <v>0</v>
      </c>
      <c r="L20" s="411">
        <f>'TIỀN-MẪU 3.THA-CĐ'!BC19</f>
        <v>0</v>
      </c>
      <c r="M20" s="268">
        <f aca="true" t="shared" si="1" ref="M20:AI20">SUM(M21:M26)</f>
        <v>0</v>
      </c>
      <c r="N20" s="411">
        <f>'TIỀN-MẪU 3.THA-CĐ'!BP19</f>
        <v>0</v>
      </c>
      <c r="O20" s="268">
        <f t="shared" si="1"/>
        <v>0</v>
      </c>
      <c r="P20" s="411">
        <f>'TIỀN-MẪU 3.THA-CĐ'!CC19</f>
        <v>0</v>
      </c>
      <c r="Q20" s="268">
        <f t="shared" si="1"/>
        <v>0</v>
      </c>
      <c r="R20" s="411">
        <f>'TIỀN-MẪU 3.THA-CĐ'!CP19</f>
        <v>0</v>
      </c>
      <c r="S20" s="268">
        <f t="shared" si="1"/>
        <v>118503</v>
      </c>
      <c r="T20" s="411">
        <f>'TIỀN-MẪU 3.THA-CĐ'!DC19</f>
        <v>118503</v>
      </c>
      <c r="U20" s="268">
        <f t="shared" si="1"/>
        <v>0</v>
      </c>
      <c r="V20" s="411">
        <f>'TIỀN-MẪU 3.THA-CĐ'!DP19</f>
        <v>0</v>
      </c>
      <c r="W20" s="268">
        <f t="shared" si="1"/>
        <v>0</v>
      </c>
      <c r="X20" s="411">
        <f>'TIỀN-MẪU 3.THA-CĐ'!EC19</f>
        <v>0</v>
      </c>
      <c r="Y20" s="268">
        <f t="shared" si="1"/>
        <v>4238</v>
      </c>
      <c r="Z20" s="411">
        <f>'TIỀN-MẪU 3.THA-CĐ'!EP19</f>
        <v>4238</v>
      </c>
      <c r="AA20" s="268">
        <f t="shared" si="1"/>
        <v>0</v>
      </c>
      <c r="AB20" s="411">
        <f>'TIỀN-MẪU 3.THA-CĐ'!FC19</f>
        <v>0</v>
      </c>
      <c r="AC20" s="268">
        <f t="shared" si="1"/>
        <v>0</v>
      </c>
      <c r="AD20" s="411">
        <f>'TIỀN-MẪU 3.THA-CĐ'!FP19</f>
        <v>0</v>
      </c>
      <c r="AE20" s="268">
        <f t="shared" si="1"/>
        <v>0</v>
      </c>
      <c r="AF20" s="411">
        <f>'TIỀN-MẪU 3.THA-CĐ'!GC19</f>
        <v>0</v>
      </c>
      <c r="AG20" s="268">
        <f t="shared" si="1"/>
        <v>0</v>
      </c>
      <c r="AH20" s="411">
        <f>'TIỀN-MẪU 3.THA-CĐ'!GP19</f>
        <v>0</v>
      </c>
      <c r="AI20" s="268">
        <f t="shared" si="1"/>
        <v>0</v>
      </c>
      <c r="AJ20" s="270">
        <f>'TIỀN-MẪU 3.THA-CĐ'!HC19</f>
        <v>0</v>
      </c>
    </row>
    <row r="21" spans="1:36" s="128" customFormat="1" ht="14.25" customHeight="1">
      <c r="A21" s="397" t="s">
        <v>134</v>
      </c>
      <c r="B21" s="368" t="s">
        <v>135</v>
      </c>
      <c r="C21" s="401">
        <f aca="true" t="shared" si="2" ref="C21:C26">E21+G21+I21+K21+M21+O21+Q21+S21+U21+W21+Y21+AA21+AC21+AE21+AG21+AI21</f>
        <v>0</v>
      </c>
      <c r="D21" s="408">
        <f>IF(D20-C20=0,"","Kiểm tra")</f>
      </c>
      <c r="E21" s="401"/>
      <c r="F21" s="408">
        <f>IF(F20-E20=0,"","Kiểm tra")</f>
      </c>
      <c r="G21" s="401"/>
      <c r="H21" s="408">
        <f>IF(H20-G20=0,"","Kiểm tra")</f>
      </c>
      <c r="I21" s="401"/>
      <c r="J21" s="408">
        <f>IF(J20-I20=0,"","Kiểm tra")</f>
      </c>
      <c r="K21" s="401"/>
      <c r="L21" s="408">
        <f>IF(L20-K20=0,"","Kiểm tra")</f>
      </c>
      <c r="M21" s="401"/>
      <c r="N21" s="410">
        <f>IF(N20-M20=0,"","Kiểm tra")</f>
      </c>
      <c r="O21" s="401"/>
      <c r="P21" s="410">
        <f>IF(P20-O20=0,"","Kiểm tra")</f>
      </c>
      <c r="Q21" s="401"/>
      <c r="R21" s="410">
        <f>IF(R20-Q20=0,"","Kiểm tra")</f>
      </c>
      <c r="S21" s="401"/>
      <c r="T21" s="410">
        <f>IF(T20-S20=0,"","Kiểm tra")</f>
      </c>
      <c r="U21" s="401"/>
      <c r="V21" s="410">
        <f>IF(V20-U20=0,"","Kiểm tra")</f>
      </c>
      <c r="W21" s="401"/>
      <c r="X21" s="410">
        <f>IF(X20-W20=0,"","Kiểm tra")</f>
      </c>
      <c r="Y21" s="401"/>
      <c r="Z21" s="410">
        <f>IF(Z20-Y20=0,"","Kiểm tra")</f>
      </c>
      <c r="AA21" s="401"/>
      <c r="AB21" s="410">
        <f>IF(AB20-AA20=0,"","Kiểm tra")</f>
      </c>
      <c r="AC21" s="401"/>
      <c r="AD21" s="410">
        <f>IF(AD20-AC20=0,"","Kiểm tra")</f>
      </c>
      <c r="AE21" s="401"/>
      <c r="AF21" s="410">
        <f>IF(AF20-AE20=0,"","Kiểm tra")</f>
      </c>
      <c r="AG21" s="401"/>
      <c r="AH21" s="410">
        <f>IF(AH20-AG20=0,"","Kiểm tra")</f>
      </c>
      <c r="AI21" s="401"/>
      <c r="AJ21" s="410">
        <f>IF(AJ20-AI20=0,"","Kiểm tra")</f>
      </c>
    </row>
    <row r="22" spans="1:36" s="128" customFormat="1" ht="14.25" customHeight="1">
      <c r="A22" s="397" t="s">
        <v>136</v>
      </c>
      <c r="B22" s="368" t="s">
        <v>137</v>
      </c>
      <c r="C22" s="401">
        <f t="shared" si="2"/>
        <v>0</v>
      </c>
      <c r="D22" s="408"/>
      <c r="E22" s="401"/>
      <c r="F22" s="402"/>
      <c r="G22" s="401"/>
      <c r="H22" s="402"/>
      <c r="I22" s="401"/>
      <c r="J22" s="402"/>
      <c r="K22" s="401"/>
      <c r="L22" s="402"/>
      <c r="M22" s="401"/>
      <c r="N22" s="402"/>
      <c r="O22" s="401"/>
      <c r="P22" s="402"/>
      <c r="Q22" s="401"/>
      <c r="R22" s="402"/>
      <c r="S22" s="401"/>
      <c r="T22" s="402"/>
      <c r="U22" s="401"/>
      <c r="V22" s="402"/>
      <c r="W22" s="401"/>
      <c r="X22" s="402"/>
      <c r="Y22" s="401"/>
      <c r="Z22" s="402"/>
      <c r="AA22" s="401"/>
      <c r="AB22" s="402"/>
      <c r="AC22" s="401"/>
      <c r="AD22" s="402"/>
      <c r="AE22" s="401"/>
      <c r="AF22" s="402"/>
      <c r="AG22" s="401"/>
      <c r="AH22" s="402"/>
      <c r="AI22" s="401"/>
      <c r="AJ22" s="402"/>
    </row>
    <row r="23" spans="1:36" s="128" customFormat="1" ht="14.25" customHeight="1">
      <c r="A23" s="397" t="s">
        <v>138</v>
      </c>
      <c r="B23" s="368" t="s">
        <v>139</v>
      </c>
      <c r="C23" s="401">
        <f t="shared" si="2"/>
        <v>273528</v>
      </c>
      <c r="D23" s="408"/>
      <c r="E23" s="401">
        <v>0</v>
      </c>
      <c r="F23" s="402"/>
      <c r="G23" s="401">
        <v>155025</v>
      </c>
      <c r="H23" s="402"/>
      <c r="I23" s="401"/>
      <c r="J23" s="402"/>
      <c r="K23" s="401"/>
      <c r="L23" s="402"/>
      <c r="M23" s="401"/>
      <c r="N23" s="402"/>
      <c r="O23" s="401"/>
      <c r="P23" s="402"/>
      <c r="Q23" s="401"/>
      <c r="R23" s="402"/>
      <c r="S23" s="401">
        <v>118503</v>
      </c>
      <c r="T23" s="402"/>
      <c r="U23" s="401">
        <v>0</v>
      </c>
      <c r="V23" s="402"/>
      <c r="W23" s="401"/>
      <c r="X23" s="402"/>
      <c r="Y23" s="401"/>
      <c r="Z23" s="402"/>
      <c r="AA23" s="401"/>
      <c r="AB23" s="402"/>
      <c r="AC23" s="401"/>
      <c r="AD23" s="402"/>
      <c r="AE23" s="401"/>
      <c r="AF23" s="402"/>
      <c r="AG23" s="401"/>
      <c r="AH23" s="402"/>
      <c r="AI23" s="401"/>
      <c r="AJ23" s="402"/>
    </row>
    <row r="24" spans="1:36" s="128" customFormat="1" ht="14.25" customHeight="1">
      <c r="A24" s="397" t="s">
        <v>140</v>
      </c>
      <c r="B24" s="368" t="s">
        <v>123</v>
      </c>
      <c r="C24" s="401">
        <f t="shared" si="2"/>
        <v>0</v>
      </c>
      <c r="D24" s="408"/>
      <c r="E24" s="401"/>
      <c r="F24" s="402"/>
      <c r="G24" s="401"/>
      <c r="H24" s="402"/>
      <c r="I24" s="401"/>
      <c r="J24" s="402"/>
      <c r="K24" s="401"/>
      <c r="L24" s="402"/>
      <c r="M24" s="401"/>
      <c r="N24" s="402"/>
      <c r="O24" s="401"/>
      <c r="P24" s="402"/>
      <c r="Q24" s="401"/>
      <c r="R24" s="402"/>
      <c r="S24" s="401"/>
      <c r="T24" s="402"/>
      <c r="U24" s="401"/>
      <c r="V24" s="402"/>
      <c r="W24" s="401"/>
      <c r="X24" s="402"/>
      <c r="Y24" s="401"/>
      <c r="Z24" s="402"/>
      <c r="AA24" s="401"/>
      <c r="AB24" s="402"/>
      <c r="AC24" s="401"/>
      <c r="AD24" s="402"/>
      <c r="AE24" s="401"/>
      <c r="AF24" s="402"/>
      <c r="AG24" s="401"/>
      <c r="AH24" s="402"/>
      <c r="AI24" s="401"/>
      <c r="AJ24" s="402"/>
    </row>
    <row r="25" spans="1:36" s="128" customFormat="1" ht="14.25" customHeight="1">
      <c r="A25" s="397" t="s">
        <v>141</v>
      </c>
      <c r="B25" s="368" t="s">
        <v>173</v>
      </c>
      <c r="C25" s="401">
        <f t="shared" si="2"/>
        <v>4238</v>
      </c>
      <c r="D25" s="408"/>
      <c r="E25" s="401"/>
      <c r="F25" s="402"/>
      <c r="G25" s="401"/>
      <c r="H25" s="402"/>
      <c r="I25" s="401">
        <v>0</v>
      </c>
      <c r="J25" s="402"/>
      <c r="K25" s="401"/>
      <c r="L25" s="402"/>
      <c r="M25" s="401"/>
      <c r="N25" s="402"/>
      <c r="O25" s="401"/>
      <c r="P25" s="402"/>
      <c r="Q25" s="401"/>
      <c r="R25" s="402"/>
      <c r="S25" s="401"/>
      <c r="T25" s="402"/>
      <c r="U25" s="401"/>
      <c r="V25" s="402"/>
      <c r="W25" s="401"/>
      <c r="X25" s="402"/>
      <c r="Y25" s="401">
        <v>4238</v>
      </c>
      <c r="Z25" s="402"/>
      <c r="AA25" s="401"/>
      <c r="AB25" s="402"/>
      <c r="AC25" s="401"/>
      <c r="AD25" s="402"/>
      <c r="AE25" s="401"/>
      <c r="AF25" s="402"/>
      <c r="AG25" s="401"/>
      <c r="AH25" s="402"/>
      <c r="AI25" s="401"/>
      <c r="AJ25" s="402"/>
    </row>
    <row r="26" spans="1:36" s="128" customFormat="1" ht="14.25" customHeight="1">
      <c r="A26" s="397" t="s">
        <v>142</v>
      </c>
      <c r="B26" s="368" t="s">
        <v>143</v>
      </c>
      <c r="C26" s="401">
        <f t="shared" si="2"/>
        <v>0</v>
      </c>
      <c r="D26" s="408"/>
      <c r="E26" s="401"/>
      <c r="F26" s="402"/>
      <c r="G26" s="401"/>
      <c r="H26" s="402"/>
      <c r="I26" s="401"/>
      <c r="J26" s="402"/>
      <c r="K26" s="401"/>
      <c r="L26" s="402"/>
      <c r="M26" s="401"/>
      <c r="N26" s="402"/>
      <c r="O26" s="401"/>
      <c r="P26" s="402"/>
      <c r="Q26" s="401"/>
      <c r="R26" s="402"/>
      <c r="S26" s="401"/>
      <c r="T26" s="402"/>
      <c r="U26" s="401"/>
      <c r="V26" s="402"/>
      <c r="W26" s="401"/>
      <c r="X26" s="402"/>
      <c r="Y26" s="401"/>
      <c r="Z26" s="402"/>
      <c r="AA26" s="401"/>
      <c r="AB26" s="402"/>
      <c r="AC26" s="401"/>
      <c r="AD26" s="402"/>
      <c r="AE26" s="401"/>
      <c r="AF26" s="402"/>
      <c r="AG26" s="401"/>
      <c r="AH26" s="402"/>
      <c r="AI26" s="401"/>
      <c r="AJ26" s="402"/>
    </row>
    <row r="27" spans="1:36" s="290" customFormat="1" ht="14.25" customHeight="1">
      <c r="A27" s="267" t="s">
        <v>62</v>
      </c>
      <c r="B27" s="288" t="s">
        <v>276</v>
      </c>
      <c r="C27" s="268">
        <f>C28+C29+C30</f>
        <v>3417442</v>
      </c>
      <c r="D27" s="405">
        <f>'TIỀN-MẪU 3.THA-CĐ'!C26</f>
        <v>3417442</v>
      </c>
      <c r="E27" s="268">
        <f>E28+E29+E30</f>
        <v>0</v>
      </c>
      <c r="F27" s="270">
        <f>'TIỀN-MẪU 3.THA-CĐ'!P26</f>
        <v>0</v>
      </c>
      <c r="G27" s="268">
        <f>G28+G29+G30</f>
        <v>2133366</v>
      </c>
      <c r="H27" s="270">
        <f>'TIỀN-MẪU 3.THA-CĐ'!AC26</f>
        <v>2133366</v>
      </c>
      <c r="I27" s="268">
        <f>I28+I29+I30</f>
        <v>543974</v>
      </c>
      <c r="J27" s="270">
        <f>'TIỀN-MẪU 3.THA-CĐ'!AP26</f>
        <v>543974</v>
      </c>
      <c r="K27" s="268">
        <f>K28+K29+K30</f>
        <v>0</v>
      </c>
      <c r="L27" s="270">
        <f>'TIỀN-MẪU 3.THA-CĐ'!BC26</f>
        <v>0</v>
      </c>
      <c r="M27" s="268">
        <f>M28+M29+M30</f>
        <v>38924</v>
      </c>
      <c r="N27" s="270">
        <f>'TIỀN-MẪU 3.THA-CĐ'!BP26</f>
        <v>38924</v>
      </c>
      <c r="O27" s="268">
        <f>O28+O29+O30</f>
        <v>0</v>
      </c>
      <c r="P27" s="270">
        <f>'TIỀN-MẪU 3.THA-CĐ'!CC26</f>
        <v>0</v>
      </c>
      <c r="Q27" s="268">
        <f>Q28+Q29+Q30</f>
        <v>0</v>
      </c>
      <c r="R27" s="270">
        <f>'TIỀN-MẪU 3.THA-CĐ'!CP26</f>
        <v>0</v>
      </c>
      <c r="S27" s="268">
        <f>S28+S29+S30</f>
        <v>0</v>
      </c>
      <c r="T27" s="270">
        <f>'TIỀN-MẪU 3.THA-CĐ'!DC26</f>
        <v>0</v>
      </c>
      <c r="U27" s="268">
        <f>U28+U29+U30</f>
        <v>430796</v>
      </c>
      <c r="V27" s="270">
        <f>'TIỀN-MẪU 3.THA-CĐ'!DP26</f>
        <v>430796</v>
      </c>
      <c r="W27" s="268">
        <f>W28+W29+W30</f>
        <v>270382</v>
      </c>
      <c r="X27" s="270">
        <f>'TIỀN-MẪU 3.THA-CĐ'!EC26</f>
        <v>270382</v>
      </c>
      <c r="Y27" s="268">
        <f>Y28+Y29+Y30</f>
        <v>0</v>
      </c>
      <c r="Z27" s="270">
        <f>'TIỀN-MẪU 3.THA-CĐ'!EP26</f>
        <v>0</v>
      </c>
      <c r="AA27" s="268">
        <f>AA28+AA29+AA30</f>
        <v>0</v>
      </c>
      <c r="AB27" s="270">
        <f>'TIỀN-MẪU 3.THA-CĐ'!FC26</f>
        <v>0</v>
      </c>
      <c r="AC27" s="268">
        <f>AC28+AC29+AC30</f>
        <v>0</v>
      </c>
      <c r="AD27" s="270">
        <f>'TIỀN-MẪU 3.THA-CĐ'!FP26</f>
        <v>0</v>
      </c>
      <c r="AE27" s="268">
        <f>AE28+AE29+AE30</f>
        <v>0</v>
      </c>
      <c r="AF27" s="270">
        <f>'TIỀN-MẪU 3.THA-CĐ'!GC26</f>
        <v>0</v>
      </c>
      <c r="AG27" s="268">
        <f>AG28+AG29+AG30</f>
        <v>0</v>
      </c>
      <c r="AH27" s="270">
        <f>'TIỀN-MẪU 3.THA-CĐ'!GP26</f>
        <v>0</v>
      </c>
      <c r="AI27" s="268">
        <f>AI28+AI29+AI30</f>
        <v>0</v>
      </c>
      <c r="AJ27" s="270">
        <f>'TIỀN-MẪU 3.THA-CĐ'!HC26</f>
        <v>0</v>
      </c>
    </row>
    <row r="28" spans="1:36" s="128" customFormat="1" ht="14.25" customHeight="1">
      <c r="A28" s="397" t="s">
        <v>144</v>
      </c>
      <c r="B28" s="368" t="s">
        <v>135</v>
      </c>
      <c r="C28" s="401">
        <f>E28+G28+I28+K28+M28+O28+Q28+S28+U28+W28+Y28+AA28+AC28+AE28+AG28+AI28</f>
        <v>3346359</v>
      </c>
      <c r="D28" s="408">
        <f>IF(D27-C27=0,"","Kiểm tra")</f>
      </c>
      <c r="E28" s="401">
        <v>0</v>
      </c>
      <c r="F28" s="408">
        <f>IF(F27-E27=0,"","Kiểm tra")</f>
      </c>
      <c r="G28" s="401">
        <v>2133366</v>
      </c>
      <c r="H28" s="408">
        <f>IF(H27-G27=0,"","Kiểm tra")</f>
      </c>
      <c r="I28" s="401">
        <v>543974</v>
      </c>
      <c r="J28" s="408">
        <f>IF(J27-I27=0,"","Kiểm tra")</f>
      </c>
      <c r="K28" s="401"/>
      <c r="L28" s="408">
        <f>IF(L27-K27=0,"","Kiểm tra")</f>
      </c>
      <c r="M28" s="401">
        <v>38924</v>
      </c>
      <c r="N28" s="410">
        <f>IF(N27-M27=0,"","Kiểm tra")</f>
      </c>
      <c r="O28" s="401"/>
      <c r="P28" s="410">
        <f>IF(P27-O27=0,"","Kiểm tra")</f>
      </c>
      <c r="Q28" s="401">
        <v>0</v>
      </c>
      <c r="R28" s="410">
        <f>IF(R27-Q27=0,"","Kiểm tra")</f>
      </c>
      <c r="S28" s="401">
        <v>0</v>
      </c>
      <c r="T28" s="410">
        <f>IF(T27-S27=0,"","Kiểm tra")</f>
      </c>
      <c r="U28" s="401">
        <v>430796</v>
      </c>
      <c r="V28" s="410">
        <f>IF(V27-U27=0,"","Kiểm tra")</f>
      </c>
      <c r="W28" s="401">
        <v>199299</v>
      </c>
      <c r="X28" s="410">
        <f>IF(X27-W27=0,"","Kiểm tra")</f>
      </c>
      <c r="Y28" s="401">
        <v>0</v>
      </c>
      <c r="Z28" s="410">
        <f>IF(Z27-Y27=0,"","Kiểm tra")</f>
      </c>
      <c r="AA28" s="401"/>
      <c r="AB28" s="410">
        <f>IF(AB27-AA27=0,"","Kiểm tra")</f>
      </c>
      <c r="AC28" s="401"/>
      <c r="AD28" s="410">
        <f>IF(AD27-AC27=0,"","Kiểm tra")</f>
      </c>
      <c r="AE28" s="401"/>
      <c r="AF28" s="410">
        <f>IF(AF27-AE27=0,"","Kiểm tra")</f>
      </c>
      <c r="AG28" s="401"/>
      <c r="AH28" s="410">
        <f>IF(AH27-AG27=0,"","Kiểm tra")</f>
      </c>
      <c r="AI28" s="401"/>
      <c r="AJ28" s="410">
        <f>IF(AJ27-AI27=0,"","Kiểm tra")</f>
      </c>
    </row>
    <row r="29" spans="1:35" ht="14.25" customHeight="1">
      <c r="A29" s="397" t="s">
        <v>145</v>
      </c>
      <c r="B29" s="368" t="s">
        <v>137</v>
      </c>
      <c r="C29" s="401">
        <f>E29+G29+I29+K29+M29+O29+Q29+S29+U29+W29+Y29+AA29+AC29+AE29+AG29+AI29</f>
        <v>0</v>
      </c>
      <c r="E29" s="397"/>
      <c r="G29" s="397"/>
      <c r="I29" s="397">
        <v>0</v>
      </c>
      <c r="K29" s="397"/>
      <c r="M29" s="397"/>
      <c r="O29" s="397"/>
      <c r="Q29" s="397"/>
      <c r="S29" s="397">
        <v>0</v>
      </c>
      <c r="U29" s="397"/>
      <c r="W29" s="397"/>
      <c r="Y29" s="397"/>
      <c r="AA29" s="397"/>
      <c r="AC29" s="397"/>
      <c r="AE29" s="397"/>
      <c r="AG29" s="397"/>
      <c r="AI29" s="397"/>
    </row>
    <row r="30" spans="1:36" s="128" customFormat="1" ht="14.25" customHeight="1">
      <c r="A30" s="397" t="s">
        <v>146</v>
      </c>
      <c r="B30" s="368" t="s">
        <v>147</v>
      </c>
      <c r="C30" s="401">
        <f>E30+G30+I30+K30+M30+O30+Q30+S30+U30+W30+Y30+AA30+AC30+AE30+AG30+AI30</f>
        <v>71083</v>
      </c>
      <c r="D30" s="408"/>
      <c r="E30" s="401"/>
      <c r="F30" s="402"/>
      <c r="G30" s="401"/>
      <c r="H30" s="402"/>
      <c r="I30" s="401">
        <v>0</v>
      </c>
      <c r="J30" s="402"/>
      <c r="K30" s="401"/>
      <c r="L30" s="402"/>
      <c r="M30" s="401"/>
      <c r="N30" s="402"/>
      <c r="O30" s="401">
        <v>0</v>
      </c>
      <c r="P30" s="402"/>
      <c r="Q30" s="401"/>
      <c r="R30" s="402"/>
      <c r="S30" s="401">
        <v>0</v>
      </c>
      <c r="T30" s="402"/>
      <c r="U30" s="401"/>
      <c r="V30" s="402"/>
      <c r="W30" s="401">
        <v>71083</v>
      </c>
      <c r="X30" s="402"/>
      <c r="Y30" s="401">
        <v>0</v>
      </c>
      <c r="Z30" s="402"/>
      <c r="AA30" s="401"/>
      <c r="AB30" s="402"/>
      <c r="AC30" s="401"/>
      <c r="AD30" s="402"/>
      <c r="AE30" s="401"/>
      <c r="AF30" s="402"/>
      <c r="AG30" s="401"/>
      <c r="AH30" s="402"/>
      <c r="AI30" s="401"/>
      <c r="AJ30" s="402"/>
    </row>
    <row r="31" spans="1:36" s="124" customFormat="1" ht="30" customHeight="1">
      <c r="A31" s="123"/>
      <c r="B31" s="229" t="str">
        <f>'Khai báo'!C7</f>
        <v>Long An, ngày  29  tháng  06  năm 2018</v>
      </c>
      <c r="C31" s="229" t="str">
        <f>B31</f>
        <v>Long An, ngày  29  tháng  06  năm 2018</v>
      </c>
      <c r="D31" s="409"/>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row>
    <row r="32" spans="1:3" ht="15.75" customHeight="1">
      <c r="A32" s="117"/>
      <c r="B32" s="682" t="s">
        <v>336</v>
      </c>
      <c r="C32" s="119" t="str">
        <f>'Khai báo'!C8</f>
        <v>CỤC TRƯỞNG</v>
      </c>
    </row>
    <row r="33" spans="2:36" s="124" customFormat="1" ht="16.5">
      <c r="B33" s="125"/>
      <c r="C33" s="230"/>
      <c r="D33" s="409"/>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row>
    <row r="34" spans="2:3" ht="15.75" customHeight="1">
      <c r="B34" s="399"/>
      <c r="C34" s="402"/>
    </row>
    <row r="35" spans="2:3" ht="15.75" customHeight="1">
      <c r="B35" s="399"/>
      <c r="C35" s="402"/>
    </row>
    <row r="36" spans="2:4" ht="15.75" customHeight="1">
      <c r="B36" s="684" t="s">
        <v>369</v>
      </c>
      <c r="C36" s="681" t="s">
        <v>334</v>
      </c>
      <c r="D36" s="683"/>
    </row>
    <row r="37" spans="2:3" ht="15.75" customHeight="1">
      <c r="B37" s="399"/>
      <c r="C37" s="402"/>
    </row>
    <row r="38" spans="1:3" ht="15.75" hidden="1">
      <c r="A38" s="400" t="s">
        <v>32</v>
      </c>
      <c r="B38" s="354"/>
      <c r="C38" s="402"/>
    </row>
    <row r="39" ht="15.75" hidden="1">
      <c r="B39" s="110" t="s">
        <v>34</v>
      </c>
    </row>
    <row r="40" ht="15.75" hidden="1">
      <c r="B40" s="110" t="s">
        <v>52</v>
      </c>
    </row>
    <row r="41" ht="15.75" hidden="1">
      <c r="B41" s="110" t="s">
        <v>49</v>
      </c>
    </row>
    <row r="42" ht="15.75" hidden="1">
      <c r="B42" s="110" t="s">
        <v>53</v>
      </c>
    </row>
  </sheetData>
  <sheetProtection/>
  <mergeCells count="3">
    <mergeCell ref="A1:C1"/>
    <mergeCell ref="A2:B2"/>
    <mergeCell ref="A3:B3"/>
  </mergeCells>
  <printOptions/>
  <pageMargins left="0.5" right="0.25" top="0.2" bottom="0.25" header="0.5"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2018-07-04T04:19:51Z</cp:lastPrinted>
  <dcterms:created xsi:type="dcterms:W3CDTF">2004-03-07T02:36:29Z</dcterms:created>
  <dcterms:modified xsi:type="dcterms:W3CDTF">2018-07-10T07:00:21Z</dcterms:modified>
  <cp:category/>
  <cp:version/>
  <cp:contentType/>
  <cp:contentStatus/>
</cp:coreProperties>
</file>